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_4 Eaux souterraines et eaux potables\_5 Services\Eaux potables\Projets AGE\Etude consommation EP\Etude List\SaveWater fir Betriber\Fiche Audit\"/>
    </mc:Choice>
  </mc:AlternateContent>
  <xr:revisionPtr revIDLastSave="0" documentId="13_ncr:1_{42784D33-B53E-473B-A0B0-0DA20BC56B39}" xr6:coauthVersionLast="47" xr6:coauthVersionMax="47" xr10:uidLastSave="{00000000-0000-0000-0000-000000000000}"/>
  <bookViews>
    <workbookView xWindow="-110" yWindow="-110" windowWidth="19420" windowHeight="11500" xr2:uid="{D48BE282-D345-4837-AD28-C02843C12A1B}"/>
  </bookViews>
  <sheets>
    <sheet name="0. Consignes" sheetId="22" r:id="rId1"/>
    <sheet name="1. Info générale" sheetId="1" r:id="rId2"/>
    <sheet name="2. Origines &amp; Conso." sheetId="19" r:id="rId3"/>
    <sheet name="3. Usages domestiques" sheetId="2" r:id="rId4"/>
    <sheet name="4. Eau de service" sheetId="10" r:id="rId5"/>
    <sheet name="5. Arrosage et ext." sheetId="11" r:id="rId6"/>
    <sheet name="6. Refroidissement" sheetId="12" r:id="rId7"/>
    <sheet name="7. Chauffage" sheetId="14" r:id="rId8"/>
    <sheet name="8. Procédés" sheetId="13" r:id="rId9"/>
    <sheet name="9.Traitement des eaux" sheetId="15" r:id="rId10"/>
    <sheet name="10. Synthèse Conso" sheetId="24" r:id="rId11"/>
    <sheet name="Check-list" sheetId="20" r:id="rId12"/>
  </sheets>
  <definedNames>
    <definedName name="_xlnm._FilterDatabase" localSheetId="4" hidden="1">'4. Eau de service'!$E$109:$E$109</definedName>
    <definedName name="_xlnm.Print_Area" localSheetId="0">'0. Consignes'!$A$1:$V$46</definedName>
    <definedName name="_xlnm.Print_Area" localSheetId="1">'1. Info générale'!$A$1:$V$72</definedName>
    <definedName name="_xlnm.Print_Area" localSheetId="10">'10. Synthèse Conso'!$A$1:$V$72</definedName>
    <definedName name="_xlnm.Print_Area" localSheetId="2">'2. Origines &amp; Conso.'!$A$1:$AD$105</definedName>
    <definedName name="_xlnm.Print_Area" localSheetId="3">'3. Usages domestiques'!$A$1:$M$91</definedName>
    <definedName name="_xlnm.Print_Area" localSheetId="4">'4. Eau de service'!$A$1:$K$115</definedName>
    <definedName name="_xlnm.Print_Area" localSheetId="5">'5. Arrosage et ext.'!$A$1:$M$94</definedName>
    <definedName name="_xlnm.Print_Area" localSheetId="6">'6. Refroidissement'!$A$1:$I$127</definedName>
    <definedName name="_xlnm.Print_Area" localSheetId="7">'7. Chauffage'!$A$1:$J$59</definedName>
    <definedName name="_xlnm.Print_Area" localSheetId="8">'8. Procédés'!$A$1:$O$44</definedName>
    <definedName name="_xlnm.Print_Area" localSheetId="9">'9.Traitement des eaux'!$A$1:$J$62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24" l="1"/>
  <c r="M54" i="24"/>
  <c r="O54" i="24"/>
  <c r="Q54" i="24"/>
  <c r="S54" i="24"/>
  <c r="I54" i="24"/>
  <c r="A20" i="12"/>
  <c r="A21" i="12"/>
  <c r="A22" i="12"/>
  <c r="A23" i="12"/>
  <c r="A19" i="12"/>
  <c r="I47" i="24"/>
  <c r="S30" i="24"/>
  <c r="Q30" i="24"/>
  <c r="O30" i="24"/>
  <c r="M30" i="24"/>
  <c r="K30" i="24"/>
  <c r="I30" i="24"/>
  <c r="I31" i="24"/>
  <c r="I32" i="24"/>
  <c r="I33" i="24"/>
  <c r="I34" i="24"/>
  <c r="K60" i="24"/>
  <c r="M60" i="24"/>
  <c r="O60" i="24"/>
  <c r="Q60" i="24"/>
  <c r="S60" i="24"/>
  <c r="K61" i="24"/>
  <c r="M61" i="24"/>
  <c r="O61" i="24"/>
  <c r="Q61" i="24"/>
  <c r="S61" i="24"/>
  <c r="K62" i="24"/>
  <c r="M62" i="24"/>
  <c r="O62" i="24"/>
  <c r="Q62" i="24"/>
  <c r="S62" i="24"/>
  <c r="K63" i="24"/>
  <c r="M63" i="24"/>
  <c r="O63" i="24"/>
  <c r="Q63" i="24"/>
  <c r="S63" i="24"/>
  <c r="K64" i="24"/>
  <c r="M64" i="24"/>
  <c r="O64" i="24"/>
  <c r="Q64" i="24"/>
  <c r="S64" i="24"/>
  <c r="K65" i="24"/>
  <c r="M65" i="24"/>
  <c r="O65" i="24"/>
  <c r="Q65" i="24"/>
  <c r="S65" i="24"/>
  <c r="K66" i="24"/>
  <c r="M66" i="24"/>
  <c r="O66" i="24"/>
  <c r="Q66" i="24"/>
  <c r="S66" i="24"/>
  <c r="K67" i="24"/>
  <c r="M67" i="24"/>
  <c r="O67" i="24"/>
  <c r="Q67" i="24"/>
  <c r="S67" i="24"/>
  <c r="K68" i="24"/>
  <c r="M68" i="24"/>
  <c r="O68" i="24"/>
  <c r="Q68" i="24"/>
  <c r="S68" i="24"/>
  <c r="K69" i="24"/>
  <c r="M69" i="24"/>
  <c r="O69" i="24"/>
  <c r="Q69" i="24"/>
  <c r="S69" i="24"/>
  <c r="I69" i="24"/>
  <c r="I68" i="24"/>
  <c r="I67" i="24"/>
  <c r="I66" i="24"/>
  <c r="I65" i="24"/>
  <c r="I64" i="24"/>
  <c r="I63" i="24"/>
  <c r="I62" i="24"/>
  <c r="I61" i="24"/>
  <c r="I60" i="24"/>
  <c r="D69" i="24"/>
  <c r="D68" i="24"/>
  <c r="D67" i="24"/>
  <c r="D66" i="24"/>
  <c r="D65" i="24"/>
  <c r="D64" i="24"/>
  <c r="U60" i="24" l="1"/>
  <c r="U66" i="24"/>
  <c r="U67" i="24"/>
  <c r="U69" i="24"/>
  <c r="U68" i="24"/>
  <c r="M70" i="24"/>
  <c r="Q70" i="24"/>
  <c r="K70" i="24"/>
  <c r="O70" i="24"/>
  <c r="S70" i="24"/>
  <c r="I70" i="24"/>
  <c r="S36" i="24"/>
  <c r="Q36" i="24"/>
  <c r="O36" i="24"/>
  <c r="M36" i="24"/>
  <c r="K36" i="24"/>
  <c r="I36" i="24"/>
  <c r="S29" i="24" l="1"/>
  <c r="J3" i="24"/>
  <c r="X30" i="24"/>
  <c r="D63" i="24"/>
  <c r="D62" i="24"/>
  <c r="D61" i="24"/>
  <c r="D60" i="24"/>
  <c r="C3" i="24"/>
  <c r="S71" i="24"/>
  <c r="S72" i="24" s="1"/>
  <c r="Q71" i="24"/>
  <c r="Q72" i="24" s="1"/>
  <c r="O71" i="24"/>
  <c r="O72" i="24" s="1"/>
  <c r="M71" i="24"/>
  <c r="M72" i="24" s="1"/>
  <c r="K71" i="24"/>
  <c r="K72" i="24" s="1"/>
  <c r="I71" i="24"/>
  <c r="I72" i="24" s="1"/>
  <c r="S58" i="24"/>
  <c r="S59" i="24" s="1"/>
  <c r="Q58" i="24"/>
  <c r="Q59" i="24" s="1"/>
  <c r="O58" i="24"/>
  <c r="O59" i="24" s="1"/>
  <c r="M58" i="24"/>
  <c r="M59" i="24" s="1"/>
  <c r="K58" i="24"/>
  <c r="K59" i="24" s="1"/>
  <c r="I58" i="24"/>
  <c r="I59" i="24" s="1"/>
  <c r="S56" i="24"/>
  <c r="Q56" i="24"/>
  <c r="O56" i="24"/>
  <c r="O57" i="24" s="1"/>
  <c r="M56" i="24"/>
  <c r="M57" i="24" s="1"/>
  <c r="K56" i="24"/>
  <c r="I56" i="24"/>
  <c r="S55" i="24"/>
  <c r="Q55" i="24"/>
  <c r="O55" i="24"/>
  <c r="M55" i="24"/>
  <c r="K55" i="24"/>
  <c r="I55" i="24"/>
  <c r="S52" i="24"/>
  <c r="Q52" i="24"/>
  <c r="O52" i="24"/>
  <c r="M52" i="24"/>
  <c r="K52" i="24"/>
  <c r="I52" i="24"/>
  <c r="S51" i="24"/>
  <c r="Q51" i="24"/>
  <c r="O51" i="24"/>
  <c r="M51" i="24"/>
  <c r="K51" i="24"/>
  <c r="I51" i="24"/>
  <c r="S50" i="24"/>
  <c r="Q50" i="24"/>
  <c r="O50" i="24"/>
  <c r="M50" i="24"/>
  <c r="K50" i="24"/>
  <c r="I50" i="24"/>
  <c r="S49" i="24"/>
  <c r="Q49" i="24"/>
  <c r="O49" i="24"/>
  <c r="M49" i="24"/>
  <c r="K49" i="24"/>
  <c r="I49" i="24"/>
  <c r="S48" i="24"/>
  <c r="Q48" i="24"/>
  <c r="O48" i="24"/>
  <c r="M48" i="24"/>
  <c r="K48" i="24"/>
  <c r="I48" i="24"/>
  <c r="S47" i="24"/>
  <c r="Q47" i="24"/>
  <c r="O47" i="24"/>
  <c r="M47" i="24"/>
  <c r="K47" i="24"/>
  <c r="S45" i="24"/>
  <c r="Q45" i="24"/>
  <c r="O45" i="24"/>
  <c r="M45" i="24"/>
  <c r="K45" i="24"/>
  <c r="I45" i="24"/>
  <c r="S44" i="24"/>
  <c r="Q44" i="24"/>
  <c r="O44" i="24"/>
  <c r="M44" i="24"/>
  <c r="K44" i="24"/>
  <c r="I44" i="24"/>
  <c r="S43" i="24"/>
  <c r="Q43" i="24"/>
  <c r="O43" i="24"/>
  <c r="M43" i="24"/>
  <c r="K43" i="24"/>
  <c r="I43" i="24"/>
  <c r="S42" i="24"/>
  <c r="Q42" i="24"/>
  <c r="O42" i="24"/>
  <c r="M42" i="24"/>
  <c r="K42" i="24"/>
  <c r="I42" i="24"/>
  <c r="S41" i="24"/>
  <c r="Q41" i="24"/>
  <c r="O41" i="24"/>
  <c r="M41" i="24"/>
  <c r="K41" i="24"/>
  <c r="I41" i="24"/>
  <c r="S40" i="24"/>
  <c r="Q40" i="24"/>
  <c r="O40" i="24"/>
  <c r="M40" i="24"/>
  <c r="K40" i="24"/>
  <c r="I40" i="24"/>
  <c r="S39" i="24"/>
  <c r="Q39" i="24"/>
  <c r="O39" i="24"/>
  <c r="M39" i="24"/>
  <c r="K39" i="24"/>
  <c r="I39" i="24"/>
  <c r="S38" i="24"/>
  <c r="Q38" i="24"/>
  <c r="O38" i="24"/>
  <c r="M38" i="24"/>
  <c r="K38" i="24"/>
  <c r="I38" i="24"/>
  <c r="S37" i="24"/>
  <c r="Q37" i="24"/>
  <c r="O37" i="24"/>
  <c r="M37" i="24"/>
  <c r="K37" i="24"/>
  <c r="I37" i="24"/>
  <c r="S34" i="24"/>
  <c r="Q34" i="24"/>
  <c r="O34" i="24"/>
  <c r="M34" i="24"/>
  <c r="K34" i="24"/>
  <c r="S33" i="24"/>
  <c r="Q33" i="24"/>
  <c r="O33" i="24"/>
  <c r="M33" i="24"/>
  <c r="K33" i="24"/>
  <c r="S32" i="24"/>
  <c r="Q32" i="24"/>
  <c r="O32" i="24"/>
  <c r="M32" i="24"/>
  <c r="K32" i="24"/>
  <c r="S31" i="24"/>
  <c r="Q31" i="24"/>
  <c r="O31" i="24"/>
  <c r="M31" i="24"/>
  <c r="K31" i="24"/>
  <c r="Q29" i="24"/>
  <c r="O29" i="24"/>
  <c r="M29" i="24"/>
  <c r="K29" i="24"/>
  <c r="I29" i="24"/>
  <c r="K57" i="24" l="1"/>
  <c r="Q57" i="24"/>
  <c r="I57" i="24"/>
  <c r="S57" i="24"/>
  <c r="Y35" i="24"/>
  <c r="Y33" i="24"/>
  <c r="Y34" i="24"/>
  <c r="Y32" i="24"/>
  <c r="Y31" i="24"/>
  <c r="K35" i="24"/>
  <c r="Q35" i="24"/>
  <c r="O35" i="24"/>
  <c r="S35" i="24"/>
  <c r="M35" i="24"/>
  <c r="Y30" i="24"/>
  <c r="L7" i="24" s="1"/>
  <c r="I35" i="24"/>
  <c r="S46" i="24"/>
  <c r="K46" i="24"/>
  <c r="M46" i="24"/>
  <c r="O46" i="24"/>
  <c r="Q46" i="24"/>
  <c r="I46" i="24"/>
  <c r="M53" i="24"/>
  <c r="O53" i="24"/>
  <c r="K53" i="24"/>
  <c r="Q53" i="24"/>
  <c r="S53" i="24"/>
  <c r="I53" i="24"/>
  <c r="U64" i="24"/>
  <c r="U62" i="24"/>
  <c r="U42" i="24"/>
  <c r="U40" i="24"/>
  <c r="U58" i="24"/>
  <c r="U56" i="24"/>
  <c r="U38" i="24"/>
  <c r="U54" i="24"/>
  <c r="U41" i="24"/>
  <c r="U44" i="24"/>
  <c r="U55" i="24"/>
  <c r="U39" i="24"/>
  <c r="U37" i="24"/>
  <c r="U65" i="24"/>
  <c r="U36" i="24"/>
  <c r="U45" i="24"/>
  <c r="U51" i="24"/>
  <c r="U63" i="24"/>
  <c r="U34" i="24"/>
  <c r="U48" i="24"/>
  <c r="U33" i="24"/>
  <c r="U49" i="24"/>
  <c r="U32" i="24"/>
  <c r="U43" i="24"/>
  <c r="U61" i="24"/>
  <c r="U71" i="24"/>
  <c r="U52" i="24"/>
  <c r="U31" i="24"/>
  <c r="U47" i="24"/>
  <c r="U30" i="24"/>
  <c r="U50" i="24"/>
  <c r="U29" i="24"/>
  <c r="G6" i="24" l="1"/>
  <c r="P7" i="24"/>
  <c r="U70" i="24"/>
  <c r="Y36" i="24"/>
  <c r="U59" i="24"/>
  <c r="Y46" i="24"/>
  <c r="U72" i="24"/>
  <c r="Y44" i="24"/>
  <c r="Y45" i="24"/>
  <c r="U35" i="24"/>
  <c r="Y50" i="24"/>
  <c r="Y49" i="24"/>
  <c r="Y48" i="24"/>
  <c r="U57" i="24"/>
  <c r="Y47" i="24"/>
  <c r="U53" i="24"/>
  <c r="U46" i="24"/>
  <c r="C6" i="24" l="1"/>
  <c r="Y51" i="24"/>
  <c r="S6" i="24" l="1"/>
  <c r="O6" i="24"/>
  <c r="K6" i="24"/>
  <c r="C57" i="2" l="1"/>
  <c r="C58" i="14"/>
  <c r="E18" i="15"/>
  <c r="O181" i="20" l="1"/>
  <c r="O179" i="20" s="1"/>
  <c r="O240" i="20"/>
  <c r="O226" i="20" s="1"/>
  <c r="O99" i="20"/>
  <c r="O92" i="20" s="1"/>
  <c r="O77" i="20"/>
  <c r="O73" i="20" s="1"/>
  <c r="C30" i="2"/>
  <c r="A97" i="12"/>
  <c r="A109" i="12" s="1"/>
  <c r="A98" i="12"/>
  <c r="A99" i="12"/>
  <c r="A111" i="12" s="1"/>
  <c r="A100" i="12"/>
  <c r="A112" i="12" s="1"/>
  <c r="A101" i="12"/>
  <c r="A113" i="12" s="1"/>
  <c r="A102" i="12"/>
  <c r="A114" i="12" s="1"/>
  <c r="A103" i="12"/>
  <c r="A115" i="12" s="1"/>
  <c r="A96" i="12"/>
  <c r="A108" i="12" s="1"/>
  <c r="A19" i="14"/>
  <c r="A30" i="14" s="1"/>
  <c r="A42" i="14" s="1"/>
  <c r="A20" i="14"/>
  <c r="A31" i="14" s="1"/>
  <c r="A43" i="14" s="1"/>
  <c r="A21" i="14"/>
  <c r="A32" i="14" s="1"/>
  <c r="A44" i="14" s="1"/>
  <c r="A22" i="14"/>
  <c r="A33" i="14" s="1"/>
  <c r="A45" i="14" s="1"/>
  <c r="A23" i="14"/>
  <c r="A34" i="14" s="1"/>
  <c r="A46" i="14" s="1"/>
  <c r="A24" i="14"/>
  <c r="C76" i="12"/>
  <c r="C126" i="12"/>
  <c r="A110" i="12"/>
  <c r="A50" i="12"/>
  <c r="A60" i="12" s="1"/>
  <c r="A51" i="12"/>
  <c r="A61" i="12" s="1"/>
  <c r="A52" i="12"/>
  <c r="A62" i="12" s="1"/>
  <c r="A53" i="12"/>
  <c r="A63" i="12" s="1"/>
  <c r="A54" i="12"/>
  <c r="A64" i="12" s="1"/>
  <c r="A55" i="12"/>
  <c r="A65" i="12" s="1"/>
  <c r="E67" i="11"/>
  <c r="D90" i="2"/>
  <c r="C16" i="2"/>
  <c r="A18" i="14"/>
  <c r="A29" i="14" s="1"/>
  <c r="A41" i="14" s="1"/>
  <c r="A17" i="14"/>
  <c r="A28" i="14" s="1"/>
  <c r="A40" i="14" s="1"/>
  <c r="A95" i="12"/>
  <c r="A107" i="12" s="1"/>
  <c r="A49" i="12"/>
  <c r="A59" i="12" s="1"/>
  <c r="O222" i="20"/>
  <c r="O216" i="20" s="1"/>
  <c r="O212" i="20"/>
  <c r="O205" i="20" s="1"/>
  <c r="O201" i="20"/>
  <c r="O194" i="20" s="1"/>
  <c r="O191" i="20"/>
  <c r="O184" i="20" s="1"/>
  <c r="O175" i="20"/>
  <c r="O168" i="20" s="1"/>
  <c r="O164" i="20"/>
  <c r="O159" i="20" s="1"/>
  <c r="O156" i="20"/>
  <c r="O149" i="20" s="1"/>
  <c r="O146" i="20"/>
  <c r="O134" i="20" s="1"/>
  <c r="O130" i="20"/>
  <c r="O126" i="20" s="1"/>
  <c r="O123" i="20"/>
  <c r="O122" i="20" s="1"/>
  <c r="O119" i="20"/>
  <c r="O114" i="20" s="1"/>
  <c r="O107" i="20"/>
  <c r="O102" i="20" s="1"/>
  <c r="O89" i="20"/>
  <c r="O80" i="20" s="1"/>
  <c r="O55" i="20"/>
  <c r="O52" i="20" s="1"/>
  <c r="O68" i="20"/>
  <c r="O65" i="20" s="1"/>
  <c r="O62" i="20"/>
  <c r="O58" i="20" s="1"/>
  <c r="O49" i="20"/>
  <c r="O45" i="20" s="1"/>
  <c r="O35" i="20"/>
  <c r="O30" i="20" s="1"/>
  <c r="O42" i="20"/>
  <c r="O39" i="20" s="1"/>
  <c r="O27" i="20"/>
  <c r="O24" i="20" s="1"/>
  <c r="O19" i="20"/>
  <c r="O12" i="20" s="1"/>
  <c r="C22" i="10"/>
  <c r="H15" i="10"/>
  <c r="C73" i="2"/>
  <c r="C43" i="2"/>
  <c r="G17" i="14"/>
  <c r="H83" i="12"/>
  <c r="D59" i="12"/>
  <c r="H39" i="12"/>
  <c r="J50" i="2"/>
  <c r="J36" i="2"/>
  <c r="J22" i="2"/>
  <c r="J8" i="2"/>
  <c r="A35" i="14" l="1"/>
  <c r="A47" i="14" s="1"/>
  <c r="O8" i="20"/>
  <c r="O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A22" authorId="0" shapeId="0" xr:uid="{7775AC0D-222C-4E12-AB63-ABB9165AF8DF}">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A33" authorId="0" shapeId="0" xr:uid="{A66AE950-1ECB-43E9-BD5C-24B25A9048B6}">
      <text>
        <r>
          <rPr>
            <sz val="9"/>
            <color indexed="81"/>
            <rFont val="Tahoma"/>
            <family val="2"/>
          </rPr>
          <t>Les informations relatives à la superficie sont essentiels
à collecter précisemement dans le cadre de projet de
 récupération des eaux pluviales.</t>
        </r>
      </text>
    </comment>
    <comment ref="A43" authorId="0" shapeId="0" xr:uid="{7F872D8B-D869-4AC6-8C62-44D419D5A29D}">
      <text>
        <r>
          <rPr>
            <sz val="9"/>
            <color indexed="81"/>
            <rFont val="Tahoma"/>
            <family val="2"/>
          </rPr>
          <t>Donnée utile pour évaluer l'arrosage.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K6" authorId="0" shapeId="0" xr:uid="{FB141BD0-D6DF-4277-8FAE-CEBB2CEA57D4}">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7" authorId="0" shapeId="0" xr:uid="{F732F411-948C-47A1-B750-717A23BF9A29}">
      <text>
        <r>
          <rPr>
            <sz val="9"/>
            <color indexed="81"/>
            <rFont val="Tahoma"/>
            <family val="2"/>
          </rPr>
          <t>Préciser la source à l'aide du menu déroulant</t>
        </r>
      </text>
    </comment>
    <comment ref="H7" authorId="0" shapeId="0" xr:uid="{6D6EB9C1-7426-4C31-B66E-6329E7738114}">
      <text>
        <r>
          <rPr>
            <sz val="9"/>
            <color indexed="81"/>
            <rFont val="Tahoma"/>
            <family val="2"/>
          </rPr>
          <t xml:space="preserve">Données pour une estimation
Modèle ancien : 12 litres
Modèle récent : 6 litres
Modèle super eco : 4 litres
</t>
        </r>
      </text>
    </comment>
    <comment ref="I7" authorId="0" shapeId="0" xr:uid="{42655DC8-F109-4985-90F5-E1B38ED69718}">
      <text>
        <r>
          <rPr>
            <sz val="9"/>
            <color indexed="81"/>
            <rFont val="Tahoma"/>
            <family val="2"/>
          </rPr>
          <t xml:space="preserve">Les sytèmes à double commandes réduisent couramment de 6 litres à 3 litres d'eau la chasse d'eau. 
</t>
        </r>
      </text>
    </comment>
    <comment ref="J7" authorId="0" shapeId="0" xr:uid="{3691871B-54ED-45D0-8997-6EFB6FB51B5B}">
      <text>
        <r>
          <rPr>
            <sz val="9"/>
            <color indexed="81"/>
            <rFont val="Tahoma"/>
            <family val="2"/>
          </rPr>
          <t>Volume estimé annuel [m3]=
[Nb utilisateurs/jour] x [volume de chasse] x [Nb jours ouvrés/an] ÷ 1000
Pour les double bouton, on peut estimer par utilisateur/jour → 1 x chasse complète + 2 x chasses réduites</t>
        </r>
      </text>
    </comment>
    <comment ref="K20" authorId="0" shapeId="0" xr:uid="{B17F4648-E749-42C4-B064-0504E2AB681A}">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21" authorId="0" shapeId="0" xr:uid="{0F4BA49C-A7AF-41AA-8EF7-72D57B55A51F}">
      <text>
        <r>
          <rPr>
            <sz val="9"/>
            <color indexed="81"/>
            <rFont val="Tahoma"/>
            <family val="2"/>
          </rPr>
          <t>Préciser la source à l'aide du menu déroulant</t>
        </r>
      </text>
    </comment>
    <comment ref="H21" authorId="0" shapeId="0" xr:uid="{5733E82B-C699-43BE-90D1-F8CABC8A9028}">
      <text>
        <r>
          <rPr>
            <sz val="9"/>
            <color indexed="81"/>
            <rFont val="Tahoma"/>
            <family val="2"/>
          </rPr>
          <t>Couramment entre 1 et 6 litres</t>
        </r>
      </text>
    </comment>
    <comment ref="I21" authorId="0" shapeId="0" xr:uid="{BDF39CB0-3059-4E6A-8910-73031D270BDC}">
      <text>
        <r>
          <rPr>
            <sz val="9"/>
            <color indexed="81"/>
            <rFont val="Tahoma"/>
            <family val="2"/>
          </rPr>
          <t xml:space="preserve">Hypothèse de dimensionnement
Pour urinoirs à detection : 2.5 utilisations/jour/employé homme
Pour les urinoirs programmé munis d’un réservoir de purge : noter pour combien d’urinoirs 
sert le réservoir et chronométrer la durée entre deux purges pour déterminer la
fréquence des purges.
</t>
        </r>
      </text>
    </comment>
    <comment ref="J21" authorId="0" shapeId="0" xr:uid="{8105BC64-8DB8-4DF7-A1FC-083445F9500A}">
      <text>
        <r>
          <rPr>
            <sz val="9"/>
            <color indexed="81"/>
            <rFont val="Tahoma"/>
            <family val="2"/>
          </rPr>
          <t>Volume estimé annuel [m3] pour les urinoirs à chasse manuelle ou à détection de présence =
[Nb utilisateurs/jour] x [volume de chasse] x [Nb jours ouvrés/an] ÷ 1000
Volume estimé annuel [m3] pour les urinoirs à chasse programmée ou temporisée = 
[Nb d'urinoirs] x [Fréquence purge/jour] x [volume de chasse] x [Nb jours ouvrés/an] ÷ 1000</t>
        </r>
      </text>
    </comment>
    <comment ref="K34" authorId="0" shapeId="0" xr:uid="{87C3D523-86CA-4A14-A6D4-6F8D2C74F3B0}">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35" authorId="0" shapeId="0" xr:uid="{E1F56658-BD20-4DCD-B010-928CCB6E9FA0}">
      <text>
        <r>
          <rPr>
            <sz val="9"/>
            <color indexed="81"/>
            <rFont val="Tahoma"/>
            <family val="2"/>
          </rPr>
          <t>Préciser la source à l'aide du menu déroulant</t>
        </r>
      </text>
    </comment>
    <comment ref="G35" authorId="0" shapeId="0" xr:uid="{6BBC24AA-1828-4C83-8FE4-B5D745EF5903}">
      <text>
        <r>
          <rPr>
            <sz val="9"/>
            <color indexed="81"/>
            <rFont val="Tahoma"/>
            <family val="2"/>
          </rPr>
          <t xml:space="preserve">Bureaux / tertiaire : 3 à 5 fois/jour
Usine : personnel de terrain : 4 à 6 fois/jour
Moyenne classique pour bureaux : 4 utilisations/jours/personne
</t>
        </r>
      </text>
    </comment>
    <comment ref="H35" authorId="0" shapeId="0" xr:uid="{4745B17C-6CBE-4A27-BA98-017B1A7B59B4}">
      <text>
        <r>
          <rPr>
            <sz val="9"/>
            <color indexed="81"/>
            <rFont val="Tahoma"/>
            <family val="2"/>
          </rPr>
          <t xml:space="preserve">Dans le cadre d'une estimation, les valeurs suivantes peuvent être utilisées : 
Débit normal : 12 l/min
Débit avec aérateur : 6 l/min
Débit avec aérateur et limiteur : 4l/min
Une mesure par empotage permet d'affiner le débit estimée.
</t>
        </r>
      </text>
    </comment>
    <comment ref="I35" authorId="0" shapeId="0" xr:uid="{BC2C0492-3D13-4FBA-96C6-889346937B4D}">
      <text>
        <r>
          <rPr>
            <sz val="9"/>
            <color indexed="81"/>
            <rFont val="Tahoma"/>
            <family val="2"/>
          </rPr>
          <t>Dans le cadre d'une estimation, les valeurs suivantes peuvent être utilisées:
Durée moyenne pour le lavage mains rapide : 0.3 à 0.5 min (18 à 30 secondes)
Lavage prolongé (ex : labo) : 1 min 
Valeur d'estimation courante : 0.5 min par utilisation</t>
        </r>
      </text>
    </comment>
    <comment ref="J35" authorId="0" shapeId="0" xr:uid="{69D08CD7-952B-4459-9C8E-EF448B055B1B}">
      <text>
        <r>
          <rPr>
            <sz val="9"/>
            <color indexed="81"/>
            <rFont val="Tahoma"/>
            <family val="2"/>
          </rPr>
          <t>Volume estimé annuel [m3] =
[Nb utilisateurs/jour] x [Nb d'utilisations/jour/personne] x [Nb jours ouvrés/an] x [Débit l/min] x [durée moyenne min] ÷ 1000</t>
        </r>
      </text>
    </comment>
    <comment ref="K48" authorId="0" shapeId="0" xr:uid="{0F5D6D61-6843-4CED-A5A6-1654A36E91D7}">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49" authorId="0" shapeId="0" xr:uid="{13DA6413-5FC1-408E-9AC7-7BC71E1479EC}">
      <text>
        <r>
          <rPr>
            <sz val="9"/>
            <color indexed="81"/>
            <rFont val="Tahoma"/>
            <family val="2"/>
          </rPr>
          <t>Préciser la source à l'aide du menu déroulant</t>
        </r>
      </text>
    </comment>
    <comment ref="G49" authorId="0" shapeId="0" xr:uid="{D9DB047F-D548-49EC-B75F-B58561496F69}">
      <text>
        <r>
          <rPr>
            <sz val="9"/>
            <color indexed="81"/>
            <rFont val="Tahoma"/>
            <family val="2"/>
          </rPr>
          <t>Valeur standard : 
Sans économiseur : 12–15 l/min
Avec mousseur ou régulateur : 6–9 l/min</t>
        </r>
      </text>
    </comment>
    <comment ref="H49" authorId="0" shapeId="0" xr:uid="{A093E4C5-5FEC-41FD-A61A-200025D6A978}">
      <text>
        <r>
          <rPr>
            <sz val="9"/>
            <color indexed="81"/>
            <rFont val="Tahoma"/>
            <family val="2"/>
          </rPr>
          <t>Valeur standard : 
Sans économiseur : 12–15 l/min
Avec mousseur ou régulateur : 6–9 l/min</t>
        </r>
      </text>
    </comment>
    <comment ref="I49" authorId="0" shapeId="0" xr:uid="{9D3657D9-2622-4567-B907-4CD7AF8956D1}">
      <text>
        <r>
          <rPr>
            <sz val="9"/>
            <color indexed="81"/>
            <rFont val="Tahoma"/>
            <family val="2"/>
          </rPr>
          <t>- 6 minutes par douche comme hypothèse par défaut.
- 4 min pour des douches à usage contraint (industries, hygiène obligatoire)
- 8–10 min pour sport/santé/bien-être.</t>
        </r>
      </text>
    </comment>
    <comment ref="J49" authorId="0" shapeId="0" xr:uid="{8B1B65C4-7361-4E77-ACCB-896FCA29D612}">
      <text>
        <r>
          <rPr>
            <sz val="9"/>
            <color indexed="81"/>
            <rFont val="Tahoma"/>
            <family val="2"/>
          </rPr>
          <t>Volume estimé annuel [m3] =
[Nb utilisateurs/jour] x [Nb d'utilisations/jour/personne] x [Nb jours ouvrés/an] x [Débit l/min] x [durée moyenne min] ÷ 1000</t>
        </r>
      </text>
    </comment>
    <comment ref="K64" authorId="0" shapeId="0" xr:uid="{C6C2BE0A-B550-4950-8CC9-82AE63462B50}">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65" authorId="0" shapeId="0" xr:uid="{7F0864D3-1A78-40E1-962F-70FF3087CA04}">
      <text>
        <r>
          <rPr>
            <sz val="9"/>
            <color indexed="81"/>
            <rFont val="Tahoma"/>
            <family val="2"/>
          </rPr>
          <t>Préciser la source à l'aide du menu déroulant</t>
        </r>
      </text>
    </comment>
    <comment ref="H65" authorId="0" shapeId="0" xr:uid="{CE0346FF-DADE-43D0-98B2-47D3F911BB05}">
      <text>
        <r>
          <rPr>
            <sz val="9"/>
            <color indexed="81"/>
            <rFont val="Tahoma"/>
            <family val="2"/>
          </rPr>
          <t>Les exigences d'éco-conception des laves vaiselle ménager en 2019 indique des valeurs de
 référence entre 9.9 l et 8 l/cycle suivant le nombre de couverts. 
Tandis que les lave-vaiselles professionelles consomment entre 2 et 3.2 l/cycle.
Les valeurs moyennes souvent utilisée en audit sont 15 l/cycle normal et 9 litres par cycle en mode économique. 
Consulter les spécifications techiques des appareils.</t>
        </r>
      </text>
    </comment>
    <comment ref="I65" authorId="0" shapeId="0" xr:uid="{A46FFD6F-1AFE-404F-98E3-BCDFE73CBF21}">
      <text>
        <r>
          <rPr>
            <sz val="9"/>
            <color indexed="81"/>
            <rFont val="Tahoma"/>
            <family val="2"/>
          </rPr>
          <t>Les exigences d'éco-conception des laves vaiselle ménager en 2019 indique des valeurs de
 référence entre 9.9 l et 8 l/cycle suivant le nombre de couverts. 
Tandis que les lave-vaiselles professionelles consomment entre 2 et 3.2 l/cycle.
Les valeurs moyennes souvent utilisée en audit sont 15 l/cycle normal et 9 litres par cycle en mode économique. 
Consulter les spécifications techiques des appareils.</t>
        </r>
      </text>
    </comment>
    <comment ref="J65" authorId="0" shapeId="0" xr:uid="{F58EF36D-3DED-433A-9F49-0A0706F33F84}">
      <text>
        <r>
          <rPr>
            <sz val="9"/>
            <color indexed="81"/>
            <rFont val="Tahoma"/>
            <family val="2"/>
          </rPr>
          <t>Volume estimé annuel [m3] =
[Jours ouvrés / an] x [Nb d'utilisation Normal / jour] x [Volume cycle Normal l] + [Jours ouvrés / an] x [Nb d'utilisation Eco / jour] x [Volume cycle Eco l] ÷ 1000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I13" authorId="0" shapeId="0" xr:uid="{06C58161-550C-4285-8941-F7769A6CDC01}">
      <text>
        <r>
          <rPr>
            <sz val="9"/>
            <color indexed="81"/>
            <rFont val="Tahoma"/>
            <family val="2"/>
          </rPr>
          <t>Le relevé hebdomadaire des index compteurs permet de mieux détecter 
d’éventuelles fuites ou anomalies de consommation. 
Cette fréquence offre une vision plus précise des variations d’usage.
⚠️ Attention : pour comparer la consommation réelle à l’estimation annuelle,
il est essentiel de reconvertir les volumes hebdomadaires en équivalent annuel 
(extrapolation sur 52 semaines ou selon le nombre réel de semaines d’activité)</t>
        </r>
        <r>
          <rPr>
            <b/>
            <sz val="9"/>
            <color indexed="81"/>
            <rFont val="Tahoma"/>
            <family val="2"/>
          </rPr>
          <t>.</t>
        </r>
        <r>
          <rPr>
            <sz val="9"/>
            <color indexed="81"/>
            <rFont val="Tahoma"/>
            <family val="2"/>
          </rPr>
          <t xml:space="preserve">
</t>
        </r>
      </text>
    </comment>
    <comment ref="C14" authorId="0" shapeId="0" xr:uid="{746AA9D7-372E-4A5E-B49E-8F69576A4B82}">
      <text>
        <r>
          <rPr>
            <sz val="9"/>
            <color indexed="81"/>
            <rFont val="Tahoma"/>
            <family val="2"/>
          </rPr>
          <t>Préciser la source à l'aide du menu déroulant</t>
        </r>
      </text>
    </comment>
    <comment ref="G14" authorId="0" shapeId="0" xr:uid="{EF441CA3-946A-49FA-9A65-74C12491F7A3}">
      <text>
        <r>
          <rPr>
            <sz val="9"/>
            <color indexed="81"/>
            <rFont val="Tahoma"/>
            <family val="2"/>
          </rPr>
          <t>Dans les structures d'hébergement, la consommation d'eau moyenne des lave-linge commerciaux ou professionnels est &lt; 7 L par kg de linge lavé pour obtenir l'Ecolabel Européen. 
Consulter les spécifications techiques des appareils.</t>
        </r>
      </text>
    </comment>
    <comment ref="H14" authorId="0" shapeId="0" xr:uid="{7B9BFDF1-F213-4BE4-A2F0-D4E8C30CB669}">
      <text>
        <r>
          <rPr>
            <sz val="9"/>
            <color indexed="81"/>
            <rFont val="Tahoma"/>
            <family val="2"/>
          </rPr>
          <t>Volume estimé annuel [m3] =
[Jours ouvrés / an] x [Nb d'utilisation / jour] x [Volume cycle l] ÷ 1000</t>
        </r>
      </text>
    </comment>
    <comment ref="A31" authorId="0" shapeId="0" xr:uid="{0091215F-2253-459F-8F9E-FD1DBAFD592C}">
      <text>
        <r>
          <rPr>
            <sz val="9"/>
            <color indexed="81"/>
            <rFont val="Tahoma"/>
            <family val="2"/>
          </rPr>
          <t>Dans le fonctionnement d’une piscine, il est généralement recommandé de s’assurer :
 D’une filtration du bassin aux 6 heures ou 4 filtrations par jour.
 D’un apport d’eau d’au moins 30 L/baigneur/j
 D’une vidange annuelle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D51" authorId="0" shapeId="0" xr:uid="{25BF8419-D45D-4B36-A05E-1CC1C7715DD7}">
      <text>
        <r>
          <rPr>
            <sz val="9"/>
            <color indexed="81"/>
            <rFont val="Tahoma"/>
            <family val="2"/>
          </rPr>
          <t>Préciser la source à l'aide du menu déroulant</t>
        </r>
      </text>
    </comment>
    <comment ref="E51" authorId="0" shapeId="0" xr:uid="{8DE1A673-21E2-43E9-A084-9E10D29E15D5}">
      <text>
        <r>
          <rPr>
            <sz val="9"/>
            <color indexed="81"/>
            <rFont val="Tahoma"/>
            <family val="2"/>
          </rPr>
          <t xml:space="preserve">Par ex. : nettoyage haute-pression; nettoyeurs mécaniques, nettoyage manuel.
</t>
        </r>
      </text>
    </comment>
    <comment ref="F51" authorId="0" shapeId="0" xr:uid="{36049E99-141B-4FB2-B9AB-26642558DBC8}">
      <text>
        <r>
          <rPr>
            <sz val="9"/>
            <color indexed="81"/>
            <rFont val="Tahoma"/>
            <family val="2"/>
          </rPr>
          <t>Est-ce que des critères de qualité d'eau sont nécessaire pour le nettoyage de la surface considérée.</t>
        </r>
      </text>
    </comment>
    <comment ref="G51" authorId="0" shapeId="0" xr:uid="{BC2CD744-BCE8-46EA-927D-603922C14958}">
      <text>
        <r>
          <rPr>
            <sz val="9"/>
            <color indexed="81"/>
            <rFont val="Tahoma"/>
            <family val="2"/>
          </rPr>
          <t>Permet d’évaluer la performance des équipements de nettoyage
et de déterminer si une autre source d’eau (par exemple recyclée) 
pourrait répondre aux exigences de l’usage.</t>
        </r>
      </text>
    </comment>
    <comment ref="I51" authorId="0" shapeId="0" xr:uid="{80DE793E-7BD8-4F2F-9CAA-6C455897BC00}">
      <text>
        <r>
          <rPr>
            <sz val="9"/>
            <color indexed="81"/>
            <rFont val="Tahoma"/>
            <family val="2"/>
          </rPr>
          <t>Mesure la quantité d'eau consommée pour chaque session de nettoyage,  
en mètres cubes [m³] ou en litres [L] pour suivre la consommation d'eau 
sur une période spécifique (par exemple, mensuelle ou annuelle).</t>
        </r>
      </text>
    </comment>
    <comment ref="J51" authorId="0" shapeId="0" xr:uid="{796A55E0-0FD4-4D0F-8D28-0084EB4782AD}">
      <text>
        <r>
          <rPr>
            <sz val="9"/>
            <color indexed="81"/>
            <rFont val="Tahoma"/>
            <family val="2"/>
          </rPr>
          <t>Hebdomadaire, Mensuel, Semestriel? Est-ce que la fréquence est adaptée?</t>
        </r>
      </text>
    </comment>
    <comment ref="K51" authorId="0" shapeId="0" xr:uid="{2440BECA-3458-46A7-8306-D8BC9CAD0527}">
      <text>
        <r>
          <rPr>
            <sz val="9"/>
            <color indexed="81"/>
            <rFont val="Tahoma"/>
            <family val="2"/>
          </rPr>
          <t xml:space="preserve">Sans polluants (eau claire), 
Chargée en particules, hydrocarbures, détergents,
Traitée avant rejet? 
Préciser si des analyses sont réalisées.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C8" authorId="0" shapeId="0" xr:uid="{8D7F9F3E-262E-4B64-88BD-B5595397F828}">
      <text>
        <r>
          <rPr>
            <sz val="9"/>
            <color indexed="81"/>
            <rFont val="Tahoma"/>
            <family val="2"/>
          </rPr>
          <t>Préciser la source à l'aide du menu déroulant</t>
        </r>
      </text>
    </comment>
    <comment ref="C17" authorId="0" shapeId="0" xr:uid="{4027DA0F-271C-470B-B624-03485C634DA0}">
      <text>
        <r>
          <rPr>
            <sz val="9"/>
            <color indexed="81"/>
            <rFont val="Tahoma"/>
            <family val="2"/>
          </rPr>
          <t xml:space="preserve">Y compris les purges intermédiaires avant l'exutoire final. 
</t>
        </r>
      </text>
    </comment>
    <comment ref="G17" authorId="0" shapeId="0" xr:uid="{72C8B782-C770-4E95-8159-BDC5E1FC2C39}">
      <text>
        <r>
          <rPr>
            <sz val="9"/>
            <color indexed="81"/>
            <rFont val="Tahoma"/>
            <family val="2"/>
          </rPr>
          <t>Données importantes si l'eau est en contact avec le process ou si l'eau rejetée contient des produits de traitement.</t>
        </r>
      </text>
    </comment>
    <comment ref="C38" authorId="0" shapeId="0" xr:uid="{B0B63F63-6454-4989-BA4C-765FEDAF12DE}">
      <text>
        <r>
          <rPr>
            <sz val="9"/>
            <color indexed="81"/>
            <rFont val="Tahoma"/>
            <family val="2"/>
          </rPr>
          <t>Préciser la source à l'aide du menu déroulant</t>
        </r>
      </text>
    </comment>
    <comment ref="E48" authorId="0" shapeId="0" xr:uid="{23AD0316-1AC1-4401-A795-D0D08A88F170}">
      <text>
        <r>
          <rPr>
            <sz val="9"/>
            <color indexed="81"/>
            <rFont val="Tahoma"/>
            <family val="2"/>
          </rPr>
          <t>Données essentielles si l'eau est en contact avec le process
 ou si l'eau rejetée contient des produits de traitement..</t>
        </r>
      </text>
    </comment>
    <comment ref="C82" authorId="0" shapeId="0" xr:uid="{0CF7A84D-831E-44E8-8728-8F2EC2388F47}">
      <text>
        <r>
          <rPr>
            <sz val="9"/>
            <color indexed="81"/>
            <rFont val="Tahoma"/>
            <family val="2"/>
          </rPr>
          <t>Préciser la source à l'aide du menu déroulant</t>
        </r>
      </text>
    </comment>
    <comment ref="E94" authorId="0" shapeId="0" xr:uid="{AE854013-4F53-4A2B-892B-A79656CF4D26}">
      <text>
        <r>
          <rPr>
            <sz val="9"/>
            <color indexed="81"/>
            <rFont val="Tahoma"/>
            <family val="2"/>
          </rPr>
          <t>En vue d'une réutilisation.</t>
        </r>
      </text>
    </comment>
    <comment ref="E106" authorId="0" shapeId="0" xr:uid="{D32132B9-4453-4987-B0EC-3E51FC9A268A}">
      <text>
        <r>
          <rPr>
            <sz val="9"/>
            <color indexed="81"/>
            <rFont val="Tahoma"/>
            <family val="2"/>
          </rPr>
          <t xml:space="preserve">Ratio de concentration (rc) peut être estimé grâce :
rc ~ Débit d'eau entrant /débit purge
rc ~ Conductivité de l’eau en recirculation / Conductivité de l’eau d’appoint
Attention il existe des limitations et biais possible avec une estimation par la conductivitré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Carole LACROIX</author>
  </authors>
  <commentList>
    <comment ref="C5" authorId="0" shapeId="0" xr:uid="{29C6488B-4567-4F90-B40D-CB60CB1BC17C}">
      <text>
        <r>
          <rPr>
            <sz val="9"/>
            <color indexed="81"/>
            <rFont val="Tahoma"/>
            <family val="2"/>
          </rPr>
          <t>Chaudière à eau chaude
Chaudière à vapeur à tube d'eau
Chaudière à vapeur à tubes de fumée
Basse, moyenne ou haute pression</t>
        </r>
      </text>
    </comment>
    <comment ref="C16" authorId="0" shapeId="0" xr:uid="{DCC36C0E-0C7B-4629-A8B3-E353868F596F}">
      <text>
        <r>
          <rPr>
            <sz val="9"/>
            <color indexed="81"/>
            <rFont val="Tahoma"/>
            <family val="2"/>
          </rPr>
          <t>Préciser la source à l'aide du menu déroulant</t>
        </r>
      </text>
    </comment>
    <comment ref="F27" authorId="0" shapeId="0" xr:uid="{927F359D-35A1-4252-959B-5137565080FD}">
      <text>
        <r>
          <rPr>
            <sz val="9"/>
            <color indexed="81"/>
            <rFont val="Tahoma"/>
            <family val="2"/>
          </rPr>
          <t>En vue d'une réutilisation.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Nabila Adjaoud</author>
  </authors>
  <commentList>
    <comment ref="C5" authorId="0" shapeId="0" xr:uid="{F6793CD5-D4F2-42A4-B574-9FF54A20D7A9}">
      <text>
        <r>
          <rPr>
            <b/>
            <sz val="9"/>
            <color indexed="81"/>
            <rFont val="Tahoma"/>
            <charset val="1"/>
          </rPr>
          <t>Nabila Adjaoud:</t>
        </r>
        <r>
          <rPr>
            <sz val="9"/>
            <color indexed="81"/>
            <rFont val="Tahoma"/>
            <charset val="1"/>
          </rPr>
          <t xml:space="preserve">
Indique la consommation globale, incluant les pertes.</t>
        </r>
      </text>
    </comment>
    <comment ref="G5" authorId="0" shapeId="0" xr:uid="{CF3DBEA5-06F7-43EE-9EC6-D6FD411FAA9F}">
      <text>
        <r>
          <rPr>
            <b/>
            <sz val="9"/>
            <color indexed="81"/>
            <rFont val="Tahoma"/>
            <charset val="1"/>
          </rPr>
          <t>Nabila Adjaoud:</t>
        </r>
        <r>
          <rPr>
            <sz val="9"/>
            <color indexed="81"/>
            <rFont val="Tahoma"/>
            <charset val="1"/>
          </rPr>
          <t xml:space="preserve">
Évalue la pression exercée sur les ressources.</t>
        </r>
      </text>
    </comment>
    <comment ref="K5" authorId="0" shapeId="0" xr:uid="{009FA65E-21EC-42E9-8F7F-FC4ECCA2B5B5}">
      <text>
        <r>
          <rPr>
            <b/>
            <sz val="9"/>
            <color indexed="81"/>
            <rFont val="Tahoma"/>
            <charset val="1"/>
          </rPr>
          <t>Nabila Adjaoud:</t>
        </r>
        <r>
          <rPr>
            <sz val="9"/>
            <color indexed="81"/>
            <rFont val="Tahoma"/>
            <charset val="1"/>
          </rPr>
          <t xml:space="preserve">
Mesure la dépendance à l’eau potable et identifie le potentiel de substitution par des ressources alternatives.</t>
        </r>
      </text>
    </comment>
    <comment ref="O5" authorId="0" shapeId="0" xr:uid="{2961AF27-FD93-4124-B8DF-1C0E4D98A663}">
      <text>
        <r>
          <rPr>
            <b/>
            <sz val="9"/>
            <color indexed="81"/>
            <rFont val="Tahoma"/>
            <charset val="1"/>
          </rPr>
          <t>Nabila Adjaoud:</t>
        </r>
        <r>
          <rPr>
            <sz val="9"/>
            <color indexed="81"/>
            <rFont val="Tahoma"/>
            <charset val="1"/>
          </rPr>
          <t xml:space="preserve">
Mesure la circularité et l’efficacité de réutilisation.</t>
        </r>
      </text>
    </comment>
    <comment ref="S5" authorId="0" shapeId="0" xr:uid="{AA6C2C3E-D184-4F9D-A013-6E5D610CD21B}">
      <text>
        <r>
          <rPr>
            <b/>
            <sz val="9"/>
            <color indexed="81"/>
            <rFont val="Tahoma"/>
            <charset val="1"/>
          </rPr>
          <t>Nabila Adjaoud:</t>
        </r>
        <r>
          <rPr>
            <sz val="9"/>
            <color indexed="81"/>
            <rFont val="Tahoma"/>
            <charset val="1"/>
          </rPr>
          <t xml:space="preserve">
Contrôle la qualité des données collectées, détecte d’éventuelles fuites ou anomalies de comptage.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futureMetadata>
  <valueMetadata count="16">
    <bk>
      <rc t="1" v="0"/>
    </bk>
    <bk>
      <rc t="1" v="1"/>
    </bk>
    <bk>
      <rc t="1" v="2"/>
    </bk>
    <bk>
      <rc t="1" v="3"/>
    </bk>
    <bk>
      <rc t="1" v="4"/>
    </bk>
    <bk>
      <rc t="1" v="5"/>
    </bk>
    <bk>
      <rc t="1" v="6"/>
    </bk>
    <bk>
      <rc t="1" v="7"/>
    </bk>
    <bk>
      <rc t="1" v="8"/>
    </bk>
    <bk>
      <rc t="1" v="9"/>
    </bk>
    <bk>
      <rc t="1" v="10"/>
    </bk>
    <bk>
      <rc t="1" v="11"/>
    </bk>
    <bk>
      <rc t="1" v="12"/>
    </bk>
    <bk>
      <rc t="1" v="13"/>
    </bk>
    <bk>
      <rc t="1" v="14"/>
    </bk>
    <bk>
      <rc t="1" v="15"/>
    </bk>
  </valueMetadata>
</metadata>
</file>

<file path=xl/sharedStrings.xml><?xml version="1.0" encoding="utf-8"?>
<sst xmlns="http://schemas.openxmlformats.org/spreadsheetml/2006/main" count="1285" uniqueCount="834">
  <si>
    <t xml:space="preserve">E-mail : </t>
  </si>
  <si>
    <t xml:space="preserve">N° téléphone : </t>
  </si>
  <si>
    <t>Origine de l'eau</t>
  </si>
  <si>
    <t xml:space="preserve">Mars </t>
  </si>
  <si>
    <t>Juin</t>
  </si>
  <si>
    <t>Juillet</t>
  </si>
  <si>
    <t>Q1</t>
  </si>
  <si>
    <t>Q2</t>
  </si>
  <si>
    <t>Q3</t>
  </si>
  <si>
    <t>Q4</t>
  </si>
  <si>
    <t>Eau de pluie</t>
  </si>
  <si>
    <t xml:space="preserve">Type d'équipement
</t>
  </si>
  <si>
    <t xml:space="preserve">Nombre d'équipements de ce type dans l'entreprise </t>
  </si>
  <si>
    <t>Volume du réservoir / chasse compléte [litre]</t>
  </si>
  <si>
    <t>Volume d'eau par purge [litre]</t>
  </si>
  <si>
    <t>Débit d'eau [l/min]</t>
  </si>
  <si>
    <t>Estimation urinoirs</t>
  </si>
  <si>
    <t>Lave-vaiselle type A</t>
  </si>
  <si>
    <t>Nombre d'utilisation programme ECO / jour</t>
  </si>
  <si>
    <t>Fréquence de nettoyage</t>
  </si>
  <si>
    <t>Lieux d'exutoire de l'eau chaude</t>
  </si>
  <si>
    <t>Variabilité du débit d'exutoire (préciser le mode de fluctuation)</t>
  </si>
  <si>
    <t>Fréquence de purge</t>
  </si>
  <si>
    <t>Préciser la nature du traitement de l'eau alimentaire (si pertinent)</t>
  </si>
  <si>
    <t>Eau alimentaire</t>
  </si>
  <si>
    <t>Eau rejetée</t>
  </si>
  <si>
    <t>Préciser la nature du traitement de l'eau rejetée (si pertinent)</t>
  </si>
  <si>
    <t>Caractéristiques qualitatifs de l'eau rejetée</t>
  </si>
  <si>
    <t>Opération</t>
  </si>
  <si>
    <t>Nom du circuit</t>
  </si>
  <si>
    <t>Nom du circuit chaudière</t>
  </si>
  <si>
    <t>Produits de traitement d'eau</t>
  </si>
  <si>
    <t>Les installations sportives</t>
  </si>
  <si>
    <t>Quelle est l'origine de l'eau qui alimente la piscine?</t>
  </si>
  <si>
    <t>Eaux d'extinction</t>
  </si>
  <si>
    <t>entre 60 et 100 litres/véhicule</t>
  </si>
  <si>
    <t xml:space="preserve">Lavage manuel </t>
  </si>
  <si>
    <t>entre 120 et 200 litres d'eau</t>
  </si>
  <si>
    <t>Lavage à sec</t>
  </si>
  <si>
    <t xml:space="preserve">0-5 litres </t>
  </si>
  <si>
    <t>entre 150 à 200 litres /véhicules</t>
  </si>
  <si>
    <t xml:space="preserve">Est-ce que l'eau pour cet usage est recupérée? </t>
  </si>
  <si>
    <t>L'eau liée à l'humidifcation</t>
  </si>
  <si>
    <t xml:space="preserve">Quel est le devenir des condensats? </t>
  </si>
  <si>
    <t>Eau des groupes froids</t>
  </si>
  <si>
    <t>Préciser :</t>
  </si>
  <si>
    <t xml:space="preserve">Est-ce qu'une qualité d'eau particulière est requise pour l'arrosage des espaces verts? </t>
  </si>
  <si>
    <t>Est-ce que l'eau d'arrosage des espaces verts est traitée avant usage?</t>
  </si>
  <si>
    <t>Permet de connaitre l’intensité de l'usage de l'eau pendant les différentes périodes de l’année.</t>
  </si>
  <si>
    <t>Arrosage des espaces verts</t>
  </si>
  <si>
    <t>Uniformité de l'irrigation</t>
  </si>
  <si>
    <t>Efficacité des gicleurs et buses</t>
  </si>
  <si>
    <t>Asservissement aux précipitations naturelles</t>
  </si>
  <si>
    <t>Le nettoyage des surfaces extérieures</t>
  </si>
  <si>
    <t xml:space="preserve">Fréquence de nettoyage </t>
  </si>
  <si>
    <t>Durée du nettoyage</t>
  </si>
  <si>
    <t>Méthode utilisée</t>
  </si>
  <si>
    <t>Qualité d'eau requise</t>
  </si>
  <si>
    <t>Destination des eaux de nettoyage</t>
  </si>
  <si>
    <t xml:space="preserve">Estimer pour chaque usage spécifique identifié (comme figurant en exemple dans le tableau ci-dessous ) les différents champs suivants : </t>
  </si>
  <si>
    <t>Le contrôle des émissions de poussières</t>
  </si>
  <si>
    <t>Quel est le volume d'eau annuel utilisé pour réduire la dispersion de poussières?</t>
  </si>
  <si>
    <t xml:space="preserve">Est-ce qu'une certaine qualité d'eau est requise pour cet usage? </t>
  </si>
  <si>
    <t>Action en cas de déviation</t>
  </si>
  <si>
    <t>Date de l'inspection</t>
  </si>
  <si>
    <t>Comparaison théorie/pratique - Deviation</t>
  </si>
  <si>
    <t>Volume d'eau utilisé trimestriellement</t>
  </si>
  <si>
    <t>Volume d'eau utilisé mensuellement</t>
  </si>
  <si>
    <t>Mai</t>
  </si>
  <si>
    <t>Nov.</t>
  </si>
  <si>
    <t>Aout</t>
  </si>
  <si>
    <t>Janv.</t>
  </si>
  <si>
    <t>Fév.</t>
  </si>
  <si>
    <t>Avr.</t>
  </si>
  <si>
    <t>Sept.</t>
  </si>
  <si>
    <t>Oct.</t>
  </si>
  <si>
    <t>Déc.</t>
  </si>
  <si>
    <t>Si l'activité est saisonnière, la répartition de la consommation par trimestre est importante.</t>
  </si>
  <si>
    <t>La répartition de la consommation d'eau est utile dans le cadre du suivi dans le temps si l'activité présente des variations mensuelles marquées.</t>
  </si>
  <si>
    <t>Identifier et dénombrer les urinoirs. Déterminer le volume d'eau par purge (volume du réservoir ou inscription sur l'urinoir).</t>
  </si>
  <si>
    <t>Les robinets de lavabo, d’évier, de cuisine et d’entretien</t>
  </si>
  <si>
    <t>Les urinoirs</t>
  </si>
  <si>
    <t>Les toilettes</t>
  </si>
  <si>
    <t>Relevé Index compteur Volume au Temps 1 (Hebdomadaire)</t>
  </si>
  <si>
    <t>Relevé Index compteur Volume au Temps 2 (Hebdomadaire)</t>
  </si>
  <si>
    <t>Les douches</t>
  </si>
  <si>
    <t>Les lave-vaiselles</t>
  </si>
  <si>
    <t>Grandeurs caractéristiques pour l'estimation</t>
  </si>
  <si>
    <t>Utilisations</t>
  </si>
  <si>
    <t>Lavage des sols</t>
  </si>
  <si>
    <t>Le nettoyage des blocs sanitaires</t>
  </si>
  <si>
    <t xml:space="preserve">Les piscines </t>
  </si>
  <si>
    <t xml:space="preserve">Est-ce qu'un suivi de comptage est réalisée? </t>
  </si>
  <si>
    <t>Les consommations clasiques pour le lavage de véhicules</t>
  </si>
  <si>
    <t>Lavage haute pression à jet performant (Préférée au lavage à jet classique car plus rapide)</t>
  </si>
  <si>
    <t>Lavage automatique  (Utilisation d'eau fraiche recyclée in fine  15 à 50 litres d'eau/véhicules)</t>
  </si>
  <si>
    <t>Fourniture d'eau potable par le réseau de distribution public (commune/syndicat)</t>
  </si>
  <si>
    <t>Prélèvement privé d’eau souterraine (puits, forages, exhaures de sources)</t>
  </si>
  <si>
    <t>Disposez-vous d'une station automatique de lavage?</t>
  </si>
  <si>
    <t>Entretien et hygiène du bâtiment</t>
  </si>
  <si>
    <t>Volume chasse réduite [litre] (si applicable)</t>
  </si>
  <si>
    <t>%</t>
  </si>
  <si>
    <t>Destination de l'eau traitée</t>
  </si>
  <si>
    <t>Qualité des eaux rejetées</t>
  </si>
  <si>
    <t>L'eau utilisée dans les laboratoires</t>
  </si>
  <si>
    <t>Quels sont les référentiels de consommation pour l'arrosage ?</t>
  </si>
  <si>
    <t xml:space="preserve">Circuits ouverts </t>
  </si>
  <si>
    <t xml:space="preserve">Lorsque l'eau de refroidissement est rejetée directement en rivière ou à l'égout, sans aucun recyclage. </t>
  </si>
  <si>
    <t>Les buanderies - Machines à laver le linge</t>
  </si>
  <si>
    <t xml:space="preserve">Lorsque l'eau de refroidissement circule en boucle fermée, sans appoint, ni purge régulière. </t>
  </si>
  <si>
    <t>Circuits fermés</t>
  </si>
  <si>
    <t>Les unités de traitement de l'eau</t>
  </si>
  <si>
    <t>Destination des purges ou concentrats</t>
  </si>
  <si>
    <t>Caractéristiques qualitatifs des concentrats ou purges</t>
  </si>
  <si>
    <t>Les équipements/le matériel</t>
  </si>
  <si>
    <t>Fonction</t>
  </si>
  <si>
    <t>Qualité d'eau produite</t>
  </si>
  <si>
    <t>Nom du produit</t>
  </si>
  <si>
    <t>Volume consommé sur la période [litres]</t>
  </si>
  <si>
    <t>Nom de l'équipement</t>
  </si>
  <si>
    <t>Nom de l'unité du procédé</t>
  </si>
  <si>
    <t>Utilisation</t>
  </si>
  <si>
    <t>Toilettes</t>
  </si>
  <si>
    <t>Urinoirs</t>
  </si>
  <si>
    <t>Les eaux de chauffage</t>
  </si>
  <si>
    <t xml:space="preserve">Circuits fermés recirculés 
</t>
  </si>
  <si>
    <t>Catégorie</t>
  </si>
  <si>
    <t>Piscines</t>
  </si>
  <si>
    <t>Eaux domestique</t>
  </si>
  <si>
    <t>Eau de surface</t>
  </si>
  <si>
    <t>Eau souterraine</t>
  </si>
  <si>
    <t>Eaux de service perdues</t>
  </si>
  <si>
    <t>Traitement des eaux</t>
  </si>
  <si>
    <t>Chaufferie</t>
  </si>
  <si>
    <t>Eaux de services</t>
  </si>
  <si>
    <t>Refroidissement</t>
  </si>
  <si>
    <t>Arrosage et usages extérieurs</t>
  </si>
  <si>
    <t>Autre origine externe</t>
  </si>
  <si>
    <t>Préciser si nécessaire, le volume d'eau recyclé trimestriellement</t>
  </si>
  <si>
    <t>Préciser si néssaire, le volume d'eau recyclé mensuellement</t>
  </si>
  <si>
    <t>Volume d'eau recyclé annuellement en interne</t>
  </si>
  <si>
    <t>Volume d'eau recyclé trimestriellement</t>
  </si>
  <si>
    <t>Temporalité du flux</t>
  </si>
  <si>
    <t>Nom du flux recyclé</t>
  </si>
  <si>
    <t>Total</t>
  </si>
  <si>
    <t>Eaux domestiques</t>
  </si>
  <si>
    <t>Identifier et dénombrer les différents types de toilettes, les modes de commande de la chasse et les volumes de réservoirs.</t>
  </si>
  <si>
    <t>Prélèvement privé d’eau de surface (lac, étang naturel, cours d’eau)</t>
  </si>
  <si>
    <t>Les cafétérias et cuisines</t>
  </si>
  <si>
    <t xml:space="preserve">Lorsque l'eau de refroidissement est recirculée, une purge est nécessaire pour déconcentrer le circuit. Un appoint continu compense l'évaporation et la purge. </t>
  </si>
  <si>
    <t>Eaux de service</t>
  </si>
  <si>
    <t>Janvier</t>
  </si>
  <si>
    <t>Septembre</t>
  </si>
  <si>
    <t>Octobre</t>
  </si>
  <si>
    <t>Novembre</t>
  </si>
  <si>
    <t>Decembre</t>
  </si>
  <si>
    <t xml:space="preserve">Quel est le type d'irrigation? </t>
  </si>
  <si>
    <t>Volume d'eau utilisé annuellement :</t>
  </si>
  <si>
    <t>Si la qualité de l'eau revêt une grande importance, décrire pour quel(s) paramètre(s) et à quel(s) seuil(s) de concentration.</t>
  </si>
  <si>
    <t>Autre origine externe (fourniture par une autre entreprise par ex.)</t>
  </si>
  <si>
    <t>Faire l'inventaire des robinets, en notant les caractéristiques (mélangeur, mitigeur, automatique) et la présence d'embout dévissable, d'aérateur ou de réducteur de débit.</t>
  </si>
  <si>
    <t>L’objectif de l’audit est d’identifier des leviers d’optimisation de la consommation d’eau dédiée à l’entretien et à l’hygiène du bâtiment, tout en garantissant le maintien des standards de propreté et d’hygiène requis.</t>
  </si>
  <si>
    <t xml:space="preserve">Est-ce que l'eau de la piscine est traitée? </t>
  </si>
  <si>
    <t>Décrire les grandeurs caratéristiques telles que le taux de renouvellement de l'eau,   le nombre de vidange annuel et la quantité d'eau, comment opère le retrolavage des filtres, nombre de baigneurs par semaine et vérifier l'état des infrastructures.</t>
  </si>
  <si>
    <t>Est-ce que l'eau alimentaire est traitée (adoucissement, déminéralisation)?</t>
  </si>
  <si>
    <t>Si oui, préciser les traitements dans l'onglet "Traitement de l'eau".</t>
  </si>
  <si>
    <t xml:space="preserve">Quelle est la source d'eau utilisée pour réduire les émissions de poussière? </t>
  </si>
  <si>
    <t>Comment évaluer-vous votre système d'arrosage? (améliorer si nécessaire).</t>
  </si>
  <si>
    <t xml:space="preserve">L’audit doit inclure une analyse de la fréquence et de l’intensité de l’arrosage effectué pour vérifier s’il est excessif par rapport aux besoins réels et détailler l'utilisation de techniques de gestion en indiquant si elles sont durables ou bien si celles-ci pourraient être améliorées. </t>
  </si>
  <si>
    <t>Si l'eau est traitée, reporter les produits de traitement dans l'onglet "Traitement de l'eau".</t>
  </si>
  <si>
    <t>Etat de fonctionnement (marche normale / marche dégradée)</t>
  </si>
  <si>
    <t>Procédés</t>
  </si>
  <si>
    <t>N°</t>
  </si>
  <si>
    <t>Nom de l’onglet</t>
  </si>
  <si>
    <t>Informations générales</t>
  </si>
  <si>
    <t>Données administratives et de contexte</t>
  </si>
  <si>
    <t>Quantités, origines de l’eau, factures, compteurs</t>
  </si>
  <si>
    <t>Usages domestiques</t>
  </si>
  <si>
    <t>Sanitaires, cuisines, douches, etc.</t>
  </si>
  <si>
    <t>Nettoyage, lavage, utilités</t>
  </si>
  <si>
    <t>Espaces verts, voiries, équipements extérieurs</t>
  </si>
  <si>
    <t>Tours de refroidissement, échangeurs, etc.</t>
  </si>
  <si>
    <t>Eaux de chauffage</t>
  </si>
  <si>
    <t>Eau de procédé</t>
  </si>
  <si>
    <t>Eau utilisée dans les processus de production</t>
  </si>
  <si>
    <t>Eau traitée</t>
  </si>
  <si>
    <t>Recyclage, réutilisation, traitement interne</t>
  </si>
  <si>
    <t>Synthèse des consommations</t>
  </si>
  <si>
    <t>Recommandations</t>
  </si>
  <si>
    <t>Recommandations clés</t>
  </si>
  <si>
    <t>ℹ️ Toilettes éco-labellisées : ≤3 L/chasse pour le petit volume.</t>
  </si>
  <si>
    <t>ℹ️ Urinoirs éco-labellisés : ≤1 L/chasse</t>
  </si>
  <si>
    <t>Robinets (lavabos, éviers, cuisine, entretien)</t>
  </si>
  <si>
    <t>Douches</t>
  </si>
  <si>
    <t xml:space="preserve"> Lave-vaisselles</t>
  </si>
  <si>
    <t>Suivi et gestion de l'eau de service</t>
  </si>
  <si>
    <t>ℹ️ Utiliser les données consolidées dans l’onglet “Tot. Conso.” pour visualiser la répartition globale des consommations par origine.</t>
  </si>
  <si>
    <t>Check</t>
  </si>
  <si>
    <t>Points de contrôle essentiels</t>
  </si>
  <si>
    <t xml:space="preserve">1. Informations générales </t>
  </si>
  <si>
    <t>Mise en oeuvre</t>
  </si>
  <si>
    <t>2. Sources et consommations</t>
  </si>
  <si>
    <r>
      <t>[m</t>
    </r>
    <r>
      <rPr>
        <vertAlign val="superscript"/>
        <sz val="11"/>
        <color theme="1"/>
        <rFont val="Calibri"/>
        <family val="2"/>
      </rPr>
      <t>2</t>
    </r>
    <r>
      <rPr>
        <sz val="11"/>
        <color theme="1"/>
        <rFont val="Calibri"/>
        <family val="2"/>
      </rPr>
      <t>]</t>
    </r>
  </si>
  <si>
    <t>Référent en charge de la gestion de l'eau :</t>
  </si>
  <si>
    <t>Identification de l'entreprise</t>
  </si>
  <si>
    <t xml:space="preserve">Nom légale de l'entreprise : </t>
  </si>
  <si>
    <t xml:space="preserve">Adresse du site audité: </t>
  </si>
  <si>
    <t>Caractéristique de l'activité</t>
  </si>
  <si>
    <t>(ex; Hôtel, usine agroalimentaire, centre commercial, etc.)</t>
  </si>
  <si>
    <t>Description succinte de l'activité :</t>
  </si>
  <si>
    <t>Secteur / Type d'activité principale :</t>
  </si>
  <si>
    <t xml:space="preserve">Nombre d'employés  sur site : </t>
  </si>
  <si>
    <t>Nombre maxi. de clients /usagers (si applicable) :</t>
  </si>
  <si>
    <t xml:space="preserve">Calendrier d'exploitation : </t>
  </si>
  <si>
    <t>Horaire normal d'activité / cadence de l'activité :</t>
  </si>
  <si>
    <t>Jour(s) de fermeture hebdomadaires :</t>
  </si>
  <si>
    <t xml:space="preserve">Saisonnalité / pics d'activité ? Préciser : </t>
  </si>
  <si>
    <t>Surface du site</t>
  </si>
  <si>
    <t xml:space="preserve">Surface intérieure utile des bâtiments : </t>
  </si>
  <si>
    <t xml:space="preserve">Surface extérieur imperméabilisée : </t>
  </si>
  <si>
    <t xml:space="preserve">Surface extérieure non imperméabilisées : </t>
  </si>
  <si>
    <t xml:space="preserve">Surface extérieure couverte : </t>
  </si>
  <si>
    <t>(ex. Consommation d’eau/m² de surface utile)</t>
  </si>
  <si>
    <t xml:space="preserve">Indicateur  1 : </t>
  </si>
  <si>
    <t>Normes environnentales, labels 
ou certifications applicables</t>
  </si>
  <si>
    <t>(ex. ISO 14001, HQE, EMAS, Ecolabel européen, etc.)</t>
  </si>
  <si>
    <t>1. Information générale sur l'entreprise</t>
  </si>
  <si>
    <t>Indicateurs de performance environnementale pertinents pour l'entreprise</t>
  </si>
  <si>
    <t>Contexte opérationnel</t>
  </si>
  <si>
    <t>Réutilisation ou recyclage de l’eau en place ?</t>
  </si>
  <si>
    <r>
      <t>Existence d’un plan de gestion de l’eau ?</t>
    </r>
    <r>
      <rPr>
        <sz val="11"/>
        <color theme="1"/>
        <rFont val="Aptos Narrow"/>
        <family val="2"/>
        <scheme val="minor"/>
      </rPr>
      <t xml:space="preserve"> </t>
    </r>
  </si>
  <si>
    <r>
      <t>Suivi régulier des consommations d’eau ?</t>
    </r>
    <r>
      <rPr>
        <sz val="11"/>
        <color theme="1"/>
        <rFont val="Aptos Narrow"/>
        <family val="2"/>
        <scheme val="minor"/>
      </rPr>
      <t xml:space="preserve"> </t>
    </r>
  </si>
  <si>
    <r>
      <t>Existence de procédés à forte consommation d’eau ?</t>
    </r>
    <r>
      <rPr>
        <sz val="11"/>
        <color theme="1"/>
        <rFont val="Aptos Narrow"/>
        <family val="2"/>
        <scheme val="minor"/>
      </rPr>
      <t xml:space="preserve"> </t>
    </r>
  </si>
  <si>
    <t xml:space="preserve">Préciser : </t>
  </si>
  <si>
    <r>
      <t>m</t>
    </r>
    <r>
      <rPr>
        <vertAlign val="superscript"/>
        <sz val="11"/>
        <rFont val="Calibri"/>
        <family val="2"/>
      </rPr>
      <t>3</t>
    </r>
  </si>
  <si>
    <r>
      <t>m</t>
    </r>
    <r>
      <rPr>
        <vertAlign val="superscript"/>
        <sz val="11"/>
        <color theme="1"/>
        <rFont val="Calibri"/>
        <family val="2"/>
      </rPr>
      <t>3</t>
    </r>
  </si>
  <si>
    <r>
      <t>Volume annuel  [m</t>
    </r>
    <r>
      <rPr>
        <vertAlign val="superscript"/>
        <sz val="11"/>
        <rFont val="Calibri"/>
        <family val="2"/>
      </rPr>
      <t>3</t>
    </r>
    <r>
      <rPr>
        <sz val="11"/>
        <rFont val="Calibri"/>
        <family val="2"/>
      </rPr>
      <t>]</t>
    </r>
  </si>
  <si>
    <r>
      <t>Débit [m</t>
    </r>
    <r>
      <rPr>
        <vertAlign val="superscript"/>
        <sz val="11"/>
        <rFont val="Calibri"/>
        <family val="2"/>
      </rPr>
      <t>3</t>
    </r>
    <r>
      <rPr>
        <sz val="11"/>
        <rFont val="Calibri"/>
        <family val="2"/>
      </rPr>
      <t>/h]</t>
    </r>
  </si>
  <si>
    <r>
      <rPr>
        <b/>
        <sz val="18"/>
        <color theme="1"/>
        <rFont val="Calibri"/>
        <family val="2"/>
      </rPr>
      <t>2. Origine de l'eau et consommation globale de l'entreprise</t>
    </r>
    <r>
      <rPr>
        <b/>
        <sz val="14"/>
        <color theme="0"/>
        <rFont val="Calibri"/>
        <family val="2"/>
      </rPr>
      <t xml:space="preserve">
</t>
    </r>
  </si>
  <si>
    <t>Espaces verts / sportifs :</t>
  </si>
  <si>
    <t>Cette section est destinée à préciser via les relevés des compteur principaux, la quantité d’eau utilisée en fonction de son origine. L’objectif est de disposer d’un aperçu clair et structuré de la répartition des volumes consommés selon leur provenance, afin de mieux orienter les actions d’optimisation.</t>
  </si>
  <si>
    <t>Volume d'eau collecté annuellement :</t>
  </si>
  <si>
    <t>Si la qualité de l'eau de pluie revêt une grande importance pour l'usage qui en est fait, décrire pour quel(s) paramètre(s) et à quel(s) seuil(s) de concentration.</t>
  </si>
  <si>
    <t>Origine</t>
  </si>
  <si>
    <t>Usage final</t>
  </si>
  <si>
    <t>Ex. Condensats vapeur</t>
  </si>
  <si>
    <t>Réseau Vapeur</t>
  </si>
  <si>
    <t>Non</t>
  </si>
  <si>
    <t>Continu sur jours ouvrés</t>
  </si>
  <si>
    <t>Part recyclable augmentable?</t>
  </si>
  <si>
    <t>Caractéristiques qualitatives</t>
  </si>
  <si>
    <t>Eau d'appoint chaudière</t>
  </si>
  <si>
    <t>Nommer les flux d'eau recyclée.</t>
  </si>
  <si>
    <t xml:space="preserve">pH : 5,2 - Non traitée : présence d'oxyde de fer - Flux chaud </t>
  </si>
  <si>
    <t>Année de référence :</t>
  </si>
  <si>
    <r>
      <t>Volume hebdomadaire consommé 
(V = V</t>
    </r>
    <r>
      <rPr>
        <vertAlign val="subscript"/>
        <sz val="11"/>
        <color theme="1"/>
        <rFont val="Calibri"/>
        <family val="2"/>
      </rPr>
      <t>T2</t>
    </r>
    <r>
      <rPr>
        <sz val="11"/>
        <color theme="1"/>
        <rFont val="Calibri"/>
        <family val="2"/>
      </rPr>
      <t>-V</t>
    </r>
    <r>
      <rPr>
        <vertAlign val="subscript"/>
        <sz val="11"/>
        <color theme="1"/>
        <rFont val="Calibri"/>
        <family val="2"/>
      </rPr>
      <t>T1</t>
    </r>
    <r>
      <rPr>
        <sz val="11"/>
        <color theme="1"/>
        <rFont val="Calibri"/>
        <family val="2"/>
      </rPr>
      <t>)</t>
    </r>
  </si>
  <si>
    <r>
      <t>m</t>
    </r>
    <r>
      <rPr>
        <vertAlign val="superscript"/>
        <sz val="11"/>
        <color theme="1"/>
        <rFont val="Calibri"/>
        <family val="2"/>
      </rPr>
      <t xml:space="preserve">3 </t>
    </r>
    <r>
      <rPr>
        <sz val="11"/>
        <color theme="1"/>
        <rFont val="Calibri"/>
        <family val="2"/>
      </rPr>
      <t xml:space="preserve">       </t>
    </r>
    <r>
      <rPr>
        <sz val="9"/>
        <color theme="1"/>
        <rFont val="Calibri"/>
        <family val="2"/>
      </rPr>
      <t xml:space="preserve"> Valeur comptabilisée pour le total des consommations onglet "Tot. Conso."</t>
    </r>
  </si>
  <si>
    <r>
      <t>Surface traitée en m</t>
    </r>
    <r>
      <rPr>
        <vertAlign val="superscript"/>
        <sz val="11"/>
        <color theme="1"/>
        <rFont val="Calibri"/>
        <family val="2"/>
      </rPr>
      <t>2</t>
    </r>
    <r>
      <rPr>
        <sz val="11"/>
        <color theme="1"/>
        <rFont val="Calibri"/>
        <family val="2"/>
      </rPr>
      <t>/an  ou  Nombre d'unités traitées</t>
    </r>
  </si>
  <si>
    <t>Estimation toilettes</t>
  </si>
  <si>
    <t>Estimation robinets</t>
  </si>
  <si>
    <t>Estimation douches</t>
  </si>
  <si>
    <t>Estimation  lave-vaiselle</t>
  </si>
  <si>
    <t>Mode de chasse</t>
  </si>
  <si>
    <t>Double bouton (économie)</t>
  </si>
  <si>
    <t>Consommation réelle : par relevé compteur hebdomadaire (si disponible)</t>
  </si>
  <si>
    <t>Non disponible</t>
  </si>
  <si>
    <t>Chasse manuelle</t>
  </si>
  <si>
    <t>Fréquence des purges (pour urinoirs à chasse programmée)</t>
  </si>
  <si>
    <t>Non Applicable</t>
  </si>
  <si>
    <t>Ex : Urinoirs type A</t>
  </si>
  <si>
    <t>Durée d'utilisation moyenne [min]</t>
  </si>
  <si>
    <t>Débit d'eau  [l/min]</t>
  </si>
  <si>
    <t>Nombre d'utilisateurs / jour</t>
  </si>
  <si>
    <t>Jours ouvrés / an</t>
  </si>
  <si>
    <t xml:space="preserve">Noter les caractéristiques et l'état général des pommeaux de douche. </t>
  </si>
  <si>
    <t>Nombre d'utilisations / jour / personne</t>
  </si>
  <si>
    <t>Nb d'utilisations / jour / personne</t>
  </si>
  <si>
    <t>Volume d'eau cycle normal [l]</t>
  </si>
  <si>
    <t>Volume d'eau cycle Eco [l]</t>
  </si>
  <si>
    <t>Nombre d'utilisation programme Normal / jour</t>
  </si>
  <si>
    <r>
      <t>Consommation annuelle en m</t>
    </r>
    <r>
      <rPr>
        <vertAlign val="superscript"/>
        <sz val="11"/>
        <color theme="1"/>
        <rFont val="Calibri"/>
        <family val="2"/>
      </rPr>
      <t>3</t>
    </r>
    <r>
      <rPr>
        <sz val="11"/>
        <color theme="1"/>
        <rFont val="Calibri"/>
        <family val="2"/>
      </rPr>
      <t>/m</t>
    </r>
    <r>
      <rPr>
        <vertAlign val="superscript"/>
        <sz val="11"/>
        <color theme="1"/>
        <rFont val="Calibri"/>
        <family val="2"/>
      </rPr>
      <t>2</t>
    </r>
    <r>
      <rPr>
        <sz val="11"/>
        <color theme="1"/>
        <rFont val="Calibri"/>
        <family val="2"/>
      </rPr>
      <t xml:space="preserve"> ou m</t>
    </r>
    <r>
      <rPr>
        <vertAlign val="superscript"/>
        <sz val="11"/>
        <color theme="1"/>
        <rFont val="Calibri"/>
        <family val="2"/>
      </rPr>
      <t>3</t>
    </r>
    <r>
      <rPr>
        <sz val="11"/>
        <color theme="1"/>
        <rFont val="Calibri"/>
        <family val="2"/>
      </rPr>
      <t>/unité traitée</t>
    </r>
  </si>
  <si>
    <t>Commentaires</t>
  </si>
  <si>
    <t xml:space="preserve">Les eaux de service désignent les eaux utilisées dans un contexte non-domestique professionnel ou industriel pour des applications qui sont nécessaires au fonctionnement des processus, des équipements et des infrastructures en générale. </t>
  </si>
  <si>
    <t>Estimation  lave-linge</t>
  </si>
  <si>
    <t>Relevé Index compteur Volume au Temps 1</t>
  </si>
  <si>
    <t>Relevé Index compteur Volume au Temps 2</t>
  </si>
  <si>
    <t>Volume d'eau par cycle [l]</t>
  </si>
  <si>
    <t>Nombre d'utilisation /jour</t>
  </si>
  <si>
    <t>Consommation d'eau annuelle pour les besoins d'eau de piscine</t>
  </si>
  <si>
    <t>Nombre de véhicules lavés annuellement?</t>
  </si>
  <si>
    <t>Différencier par type de véhicule si nécessaire ?</t>
  </si>
  <si>
    <t>Proportion d'eau recyclée si une station automatique est utilisée?</t>
  </si>
  <si>
    <t>Origine de l'eau utilisée pour le lavage de véhicules?</t>
  </si>
  <si>
    <t>Origine de l'eau qui alimente la cafétariat, la cuisine?</t>
  </si>
  <si>
    <t>Origine de l'eau d'humidification? (vapeur froide ou chaude)</t>
  </si>
  <si>
    <t xml:space="preserve">Origine de l'eau destinée à la lutte contre l'incendie? </t>
  </si>
  <si>
    <t xml:space="preserve">Volume d'eau utilisé annuellement pour la maintenance préventive (utilisation à blanc) des équipements de lutte incendie? </t>
  </si>
  <si>
    <t>Quantité annuelle d'eau utilisée pour l'humidification?</t>
  </si>
  <si>
    <t xml:space="preserve">Période de fonctionnement </t>
  </si>
  <si>
    <t>(nombre de jours de fonctionnement et horaire journalier) :</t>
  </si>
  <si>
    <t xml:space="preserve">Evaluer les possibilités de récupération des condensats, lorsque cela est enviseageable. </t>
  </si>
  <si>
    <t xml:space="preserve">Source d'eau utilisée dans le(s) laboratoire(s)? </t>
  </si>
  <si>
    <t>Consommation d'eau annuelle utilisés dans le(s) laboratoire(s) ?</t>
  </si>
  <si>
    <t>Préciser</t>
  </si>
  <si>
    <r>
      <t>l/min ou m</t>
    </r>
    <r>
      <rPr>
        <vertAlign val="superscript"/>
        <sz val="11"/>
        <color theme="1"/>
        <rFont val="Calibri"/>
        <family val="2"/>
      </rPr>
      <t>3</t>
    </r>
    <r>
      <rPr>
        <sz val="11"/>
        <color theme="1"/>
        <rFont val="Calibri"/>
        <family val="2"/>
      </rPr>
      <t>/h</t>
    </r>
  </si>
  <si>
    <r>
      <t>Débit d'eau nécessaire
[m</t>
    </r>
    <r>
      <rPr>
        <vertAlign val="superscript"/>
        <sz val="11"/>
        <color theme="1"/>
        <rFont val="Calibri"/>
        <family val="2"/>
      </rPr>
      <t>3</t>
    </r>
    <r>
      <rPr>
        <sz val="11"/>
        <color theme="1"/>
        <rFont val="Calibri"/>
        <family val="2"/>
      </rPr>
      <t>/h]</t>
    </r>
  </si>
  <si>
    <r>
      <rPr>
        <b/>
        <sz val="18"/>
        <rFont val="Calibri"/>
        <family val="2"/>
      </rPr>
      <t>5. Arrosage et usages extérieurs</t>
    </r>
    <r>
      <rPr>
        <b/>
        <sz val="14"/>
        <rFont val="Calibri"/>
        <family val="2"/>
      </rPr>
      <t xml:space="preserve">
</t>
    </r>
  </si>
  <si>
    <t xml:space="preserve">Quantité d'eau d'arrosage utilisée annuellement pour l'arrosage des espaces verts? </t>
  </si>
  <si>
    <t>Débit moyen nécessaire?</t>
  </si>
  <si>
    <t xml:space="preserve">Identifier le type d’irrigation utilisé afin de situer la consommation par rapport aux standards </t>
  </si>
  <si>
    <t>de référence et mieux évaluer les marges d’amélioration.</t>
  </si>
  <si>
    <r>
      <rPr>
        <sz val="9"/>
        <color theme="1" tint="0.499984740745262"/>
        <rFont val="Calibri"/>
        <family val="2"/>
      </rPr>
      <t>(Ex : Consommation d'eau par m</t>
    </r>
    <r>
      <rPr>
        <vertAlign val="superscript"/>
        <sz val="9"/>
        <color theme="1" tint="0.499984740745262"/>
        <rFont val="Calibri"/>
        <family val="2"/>
      </rPr>
      <t>3</t>
    </r>
    <r>
      <rPr>
        <sz val="9"/>
        <color theme="1" tint="0.499984740745262"/>
        <rFont val="Calibri"/>
        <family val="2"/>
      </rPr>
      <t xml:space="preserve"> ; Besoin en eau par type de végétation…)</t>
    </r>
  </si>
  <si>
    <r>
      <t>Quelle est la consommation mensuelle d'eau? [m</t>
    </r>
    <r>
      <rPr>
        <vertAlign val="superscript"/>
        <sz val="11"/>
        <color theme="1"/>
        <rFont val="Calibri"/>
        <family val="2"/>
      </rPr>
      <t>3</t>
    </r>
    <r>
      <rPr>
        <sz val="11"/>
        <color theme="1"/>
        <rFont val="Calibri"/>
        <family val="2"/>
      </rPr>
      <t>]</t>
    </r>
  </si>
  <si>
    <t>Dans le cadre d'un projet de substitution de l'eau potale par une source d'eau alternative, il est important de préciser le besoin en fonction des saisons, de la durée et de la fréquence.</t>
  </si>
  <si>
    <t>Février</t>
  </si>
  <si>
    <t>Mars</t>
  </si>
  <si>
    <t>Avril</t>
  </si>
  <si>
    <t>Fréquence :</t>
  </si>
  <si>
    <t xml:space="preserve">Durée moyenne : </t>
  </si>
  <si>
    <t xml:space="preserve">Horaire privilégié : </t>
  </si>
  <si>
    <t xml:space="preserve">Techniques utilisées : </t>
  </si>
  <si>
    <t>Ex : Programmation automatique, Arrosage nocturne, Optimisation selon météo, Autres...</t>
  </si>
  <si>
    <r>
      <t>Volume d'eau utilisé annuellement[m</t>
    </r>
    <r>
      <rPr>
        <vertAlign val="superscript"/>
        <sz val="11"/>
        <color theme="1"/>
        <rFont val="Calibri"/>
        <family val="2"/>
      </rPr>
      <t>3</t>
    </r>
    <r>
      <rPr>
        <sz val="11"/>
        <color theme="1"/>
        <rFont val="Calibri"/>
        <family val="2"/>
      </rPr>
      <t>]</t>
    </r>
  </si>
  <si>
    <t xml:space="preserve">Pratiques d'arrosage actuelles : </t>
  </si>
  <si>
    <t>Consommation moyenne indicative</t>
  </si>
  <si>
    <t>Nettoyage manuel : 100-150L/m2</t>
  </si>
  <si>
    <t>Haute pression avec recyclage : 50–80 L/m²</t>
  </si>
  <si>
    <t>Nettoyage optimisé avec balayeuse aspirante : 20–40 L/m²</t>
  </si>
  <si>
    <t>Parkings</t>
  </si>
  <si>
    <t>Allées / rampes logistiques</t>
  </si>
  <si>
    <t>Toitures</t>
  </si>
  <si>
    <t>Panneaux solaires / surfaces vitrées</t>
  </si>
  <si>
    <t>Façaces des bâtiments</t>
  </si>
  <si>
    <t>Mobilier urbain ou industriel extérieur (conteneurs, abris, etc…)</t>
  </si>
  <si>
    <t>Trottoirs / zone piétonnes</t>
  </si>
  <si>
    <t>Pour réduire la dispersion des poussières, notamment sur les voiries non revêtues, les zones de stockage à ciel ouvert, les aires de chargement/déchargement, les chantiers temporaires ou les zones de manœuvre d’engins, l’eau potable est souvent utilisée dans les environnements industriels ou sur les sites en activité.</t>
  </si>
  <si>
    <t>Le nettoyage de véhicules ou d'équipements mobiles</t>
  </si>
  <si>
    <t>Les eaux de nettoyage de véhicules ou d'équipements mobiles</t>
  </si>
  <si>
    <t>Quantité d'eau annuelle utilisée pour le nettoyage des engins de chantiers / Chariots élevateur</t>
  </si>
  <si>
    <t>Quantité d'eau annuelle utilisée pour le nettoyage des bennes, remorques, containers</t>
  </si>
  <si>
    <t>Robinets de lavabo, d’évier, de cuisine et d’entretien</t>
  </si>
  <si>
    <t>Lave-vaiselles</t>
  </si>
  <si>
    <t>Origine de l'eau utilisée pour les équipements mobiles?</t>
  </si>
  <si>
    <t>Autres usages spécifiques</t>
  </si>
  <si>
    <t>Quantité d'eau utilisée pour des usages temporaires (évenements ou interventions)?</t>
  </si>
  <si>
    <t>Quantité d'eau utilisée pour le remplissage de cuve ou l'arrosage mobile?</t>
  </si>
  <si>
    <t>Buanderies - Machines à laver le linge</t>
  </si>
  <si>
    <t>Véhicules</t>
  </si>
  <si>
    <t>Equipements mobiles</t>
  </si>
  <si>
    <t>Humidifcation</t>
  </si>
  <si>
    <t>Laboratoires</t>
  </si>
  <si>
    <t>Surfaces extérieures</t>
  </si>
  <si>
    <t>Contrôle des émissions de poussières</t>
  </si>
  <si>
    <t>Arrosage mobile</t>
  </si>
  <si>
    <t xml:space="preserve">Usages temporaires </t>
  </si>
  <si>
    <r>
      <t>Débit rejeté    [m</t>
    </r>
    <r>
      <rPr>
        <vertAlign val="superscript"/>
        <sz val="11"/>
        <color theme="1"/>
        <rFont val="Calibri"/>
        <family val="2"/>
      </rPr>
      <t>3</t>
    </r>
    <r>
      <rPr>
        <sz val="11"/>
        <color theme="1"/>
        <rFont val="Calibri"/>
        <family val="2"/>
      </rPr>
      <t>/h]</t>
    </r>
  </si>
  <si>
    <r>
      <t>Volume annuel d'eau rejetée (purge et vidange) [m</t>
    </r>
    <r>
      <rPr>
        <vertAlign val="superscript"/>
        <sz val="11"/>
        <color theme="1"/>
        <rFont val="Calibri"/>
        <family val="2"/>
      </rPr>
      <t>3</t>
    </r>
    <r>
      <rPr>
        <sz val="11"/>
        <color theme="1"/>
        <rFont val="Calibri"/>
        <family val="2"/>
      </rPr>
      <t>]</t>
    </r>
  </si>
  <si>
    <r>
      <t>Volume du circuit  [m</t>
    </r>
    <r>
      <rPr>
        <vertAlign val="superscript"/>
        <sz val="11"/>
        <color theme="1"/>
        <rFont val="Calibri"/>
        <family val="2"/>
      </rPr>
      <t>3</t>
    </r>
    <r>
      <rPr>
        <sz val="11"/>
        <color theme="1"/>
        <rFont val="Calibri"/>
        <family val="2"/>
      </rPr>
      <t>]</t>
    </r>
  </si>
  <si>
    <t>6.Les eaux de refroidissement</t>
  </si>
  <si>
    <t>Nature du traitement de l'eau alimentaire (si pertinent)</t>
  </si>
  <si>
    <t>Idem eau alimentaire T=25 à 28°C</t>
  </si>
  <si>
    <t>Degrillage et Filtration 3 et 0.5 mm</t>
  </si>
  <si>
    <t>Exemple Présence de mollusques qui bouchent les filtres / nettoyage + fréquent des filtres</t>
  </si>
  <si>
    <t>Usage du circuit</t>
  </si>
  <si>
    <t>Contrôle thermique du procédé de séchage</t>
  </si>
  <si>
    <t>Caractéristiques qualitatifs de l'eau rejetée, inclure les données de température</t>
  </si>
  <si>
    <t>Sans variation continu</t>
  </si>
  <si>
    <t>Rivère canal de rejet prinicipal</t>
  </si>
  <si>
    <r>
      <t>Débit alimentaire [m</t>
    </r>
    <r>
      <rPr>
        <vertAlign val="superscript"/>
        <sz val="11"/>
        <color theme="1"/>
        <rFont val="Calibri"/>
        <family val="2"/>
      </rPr>
      <t>3</t>
    </r>
    <r>
      <rPr>
        <sz val="11"/>
        <color theme="1"/>
        <rFont val="Calibri"/>
        <family val="2"/>
      </rPr>
      <t>/h]</t>
    </r>
  </si>
  <si>
    <t>Opération circuits ouverts : Difficultés d’exploitation ayant un impact sur les performances hydriques du système, en particulier celles susceptibles de provoquer des dérives de consommation. 
(pannes, dysfonctionnement, pratiques non optimisées)</t>
  </si>
  <si>
    <t>Aucun</t>
  </si>
  <si>
    <r>
      <t>Volume annuel d'eau utilisée [m</t>
    </r>
    <r>
      <rPr>
        <vertAlign val="superscript"/>
        <sz val="11"/>
        <color theme="1"/>
        <rFont val="Calibri"/>
        <family val="2"/>
      </rPr>
      <t>3</t>
    </r>
    <r>
      <rPr>
        <sz val="11"/>
        <color theme="1"/>
        <rFont val="Calibri"/>
        <family val="2"/>
      </rPr>
      <t>]</t>
    </r>
  </si>
  <si>
    <t>Refroidissement condenseur salle A</t>
  </si>
  <si>
    <t>Operation</t>
  </si>
  <si>
    <t>Eventuelles difficultés d’exploitation ayant un impact sur les performances hydriques du système, en particulier celles susceptibles de provoquer des dérives de consommation. (pannes, dysfonctionnement, pratiques non optimisées)</t>
  </si>
  <si>
    <r>
      <t>Relevé Index compteur Volume au Temps 1 (Hebdomadaire) [m</t>
    </r>
    <r>
      <rPr>
        <vertAlign val="superscript"/>
        <sz val="11"/>
        <color theme="1"/>
        <rFont val="Calibri"/>
        <family val="2"/>
      </rPr>
      <t>3</t>
    </r>
    <r>
      <rPr>
        <sz val="11"/>
        <color theme="1"/>
        <rFont val="Calibri"/>
        <family val="2"/>
      </rPr>
      <t>]</t>
    </r>
  </si>
  <si>
    <t>Relevé Index compteur Volume au Temps 2 (Hebdomadaire) [m3]</t>
  </si>
  <si>
    <r>
      <t>Volume hebdomadaire consommé 
(V = V</t>
    </r>
    <r>
      <rPr>
        <vertAlign val="subscript"/>
        <sz val="11"/>
        <color theme="1"/>
        <rFont val="Calibri"/>
        <family val="2"/>
      </rPr>
      <t>T2</t>
    </r>
    <r>
      <rPr>
        <sz val="11"/>
        <color theme="1"/>
        <rFont val="Calibri"/>
        <family val="2"/>
      </rPr>
      <t>-V</t>
    </r>
    <r>
      <rPr>
        <vertAlign val="subscript"/>
        <sz val="11"/>
        <color theme="1"/>
        <rFont val="Calibri"/>
        <family val="2"/>
      </rPr>
      <t>T1</t>
    </r>
    <r>
      <rPr>
        <sz val="11"/>
        <color theme="1"/>
        <rFont val="Calibri"/>
        <family val="2"/>
      </rPr>
      <t>) [m3]</t>
    </r>
  </si>
  <si>
    <t>Hebdomadaire</t>
  </si>
  <si>
    <t>Présence d'oxyde de fer entrainant des vidanges fréquentes</t>
  </si>
  <si>
    <t>Bonne pratique cible : viser un taux de renouvellement &lt; ou =  100% /an (incluant une vidange annuelle, si besoin)</t>
  </si>
  <si>
    <t>Indicateur de fuite</t>
  </si>
  <si>
    <t>En cas de pollution ou de dérive chimique, purge préventive ou curative</t>
  </si>
  <si>
    <t>Problémes de corrosion / traitement inadéquat</t>
  </si>
  <si>
    <t>Maintenance, travaux ou ajustement chimique</t>
  </si>
  <si>
    <t>Exceptions possibles</t>
  </si>
  <si>
    <t>Surchauffe ou sous-refroidissement</t>
  </si>
  <si>
    <r>
      <t xml:space="preserve">(1) </t>
    </r>
    <r>
      <rPr>
        <b/>
        <sz val="9"/>
        <color theme="1" tint="0.499984740745262"/>
        <rFont val="Calibri"/>
        <family val="2"/>
      </rPr>
      <t xml:space="preserve">Taux de renouvellement annuel (%) </t>
    </r>
    <r>
      <rPr>
        <sz val="9"/>
        <color theme="1" tint="0.499984740745262"/>
        <rFont val="Calibri"/>
        <family val="2"/>
      </rPr>
      <t xml:space="preserve">= part du volume d’eau remplacée en une année, par rapport au volume total du circuit. </t>
    </r>
  </si>
  <si>
    <t>Taux de fonctionnement en mode free cooling (si la tour est hybride) [%]</t>
  </si>
  <si>
    <r>
      <t>Débit d'eau alimentaire utilisé [m</t>
    </r>
    <r>
      <rPr>
        <vertAlign val="superscript"/>
        <sz val="11"/>
        <color theme="1"/>
        <rFont val="Calibri"/>
        <family val="2"/>
      </rPr>
      <t>3</t>
    </r>
    <r>
      <rPr>
        <sz val="11"/>
        <color theme="1"/>
        <rFont val="Calibri"/>
        <family val="2"/>
      </rPr>
      <t>/h]</t>
    </r>
  </si>
  <si>
    <t>Débit de purge  [m3/h]</t>
  </si>
  <si>
    <t>Indicateur d'efficacité hydrique = Taux de renouvellement annuel (%) (1)</t>
  </si>
  <si>
    <t>Qualité d’eau d’appoint défavorable (eau dure, silice, chlorures…)</t>
  </si>
  <si>
    <t>Traitement chimique ou suivi insuffisants (pas de mesure en continu de conductivité, pas de biocide adapté…)</t>
  </si>
  <si>
    <t>Climat local contraignant (évaporation intense, risques de précipitation accrus)</t>
  </si>
  <si>
    <t>Tours hybrides (free cooling) : ratio non applicable durant certaines phases</t>
  </si>
  <si>
    <t>Exigences sanitaires renforcées (risques légionelles, ...)</t>
  </si>
  <si>
    <t>Bonne pratique cible : viser un taux de concentration optimal, c’est-à-dire aussi élevé que possible tout en restant adapté aux caractéristiques opérationnelles du circuit : qualité de l’eau d’appoint, nature des matériaux, exigences thermiques, traitement de l’eau, risques de corrosion, d’entartrage ou de développement biologique.</t>
  </si>
  <si>
    <r>
      <t xml:space="preserve">(2) Ratio de concentration </t>
    </r>
    <r>
      <rPr>
        <b/>
        <sz val="9"/>
        <color theme="1" tint="0.499984740745262"/>
        <rFont val="Calibri"/>
        <family val="2"/>
      </rPr>
      <t xml:space="preserve"> </t>
    </r>
    <r>
      <rPr>
        <sz val="9"/>
        <color theme="1" tint="0.499984740745262"/>
        <rFont val="Calibri"/>
        <family val="2"/>
      </rPr>
      <t>= rapport entre la concentration des sels dissous dans l’eau du circuit et celle dans l’eau d’appoint. Il traduit le niveau de réutilisation de l’eau avant rejet par purge.</t>
    </r>
  </si>
  <si>
    <t>Ex : Circuit fermé 2A6</t>
  </si>
  <si>
    <t>Indicateur de performance hydrique = Ratio de concentration (2)</t>
  </si>
  <si>
    <t>Refroidissement process broyage/compression</t>
  </si>
  <si>
    <t xml:space="preserve">Filtration, adoucissement, antitartre, biocide </t>
  </si>
  <si>
    <t>Eau traitée – conductivité ~2 500 µS/cm ; pH 8.2</t>
  </si>
  <si>
    <t>Encrassement ponctuel, ajustement biocide en période estivale</t>
  </si>
  <si>
    <t>Difficultés d'exploitation s'il y a lieu (Perte d'efficacité thermique, fuites, corrosion, entartrage, encrassement….)</t>
  </si>
  <si>
    <t xml:space="preserve">C’est une mesure indirecte de la quantité d’eau évaporée par rapport à la quantité purgée :
    Plus le ratio est élevé, plus l’eau est bien valorisée avant d’être rejetée.
    Un ratio trop faible signifie une surpurge → gaspillage d’eau.
    Un ratio trop élevé entraîne un risque d’entartrage, corrosion ou biofouling.
</t>
  </si>
  <si>
    <t>Les eaux de chauffage désignent les eaux utilisées dans les systèmes de chauffage pour maintenir une température adéquate dans les bâtiments industriels ou pour des processus de production nécessitant une gestion thermique (production d'eau chaude ou de vapeur).</t>
  </si>
  <si>
    <r>
      <t>Relevé Index compteur Volume au Temps 2 (Hebdomadaire) [m</t>
    </r>
    <r>
      <rPr>
        <vertAlign val="superscript"/>
        <sz val="11"/>
        <color theme="1"/>
        <rFont val="Calibri"/>
        <family val="2"/>
      </rPr>
      <t>3</t>
    </r>
    <r>
      <rPr>
        <sz val="11"/>
        <color theme="1"/>
        <rFont val="Calibri"/>
        <family val="2"/>
      </rPr>
      <t>]</t>
    </r>
  </si>
  <si>
    <t>Eau démineralisée, Réducteur d'oxygène</t>
  </si>
  <si>
    <t>Eau de purge</t>
  </si>
  <si>
    <t>Mode de purge</t>
  </si>
  <si>
    <t>Fréquence des purges de fond</t>
  </si>
  <si>
    <r>
      <t>Volume annuelle de la purge de fond [m</t>
    </r>
    <r>
      <rPr>
        <vertAlign val="superscript"/>
        <sz val="11"/>
        <rFont val="Calibri"/>
        <family val="2"/>
      </rPr>
      <t>3</t>
    </r>
    <r>
      <rPr>
        <sz val="11"/>
        <rFont val="Calibri"/>
        <family val="2"/>
      </rPr>
      <t>]</t>
    </r>
  </si>
  <si>
    <r>
      <t>Volume annuelle d'eau de purge [m</t>
    </r>
    <r>
      <rPr>
        <vertAlign val="superscript"/>
        <sz val="11"/>
        <color theme="1"/>
        <rFont val="Calibri"/>
        <family val="2"/>
      </rPr>
      <t>3</t>
    </r>
    <r>
      <rPr>
        <sz val="11"/>
        <color theme="1"/>
        <rFont val="Calibri"/>
        <family val="2"/>
      </rPr>
      <t>]</t>
    </r>
  </si>
  <si>
    <t>Nom de la chaudière</t>
  </si>
  <si>
    <t xml:space="preserve">Usage </t>
  </si>
  <si>
    <t>Cadence de la purge</t>
  </si>
  <si>
    <t>Type de chaudière</t>
  </si>
  <si>
    <t xml:space="preserve">Ratio de concentration </t>
  </si>
  <si>
    <t>Evenements /  anomalies (corrosion, fuites, pertes d'efficacité)</t>
  </si>
  <si>
    <t>Opportunité d'optimisation</t>
  </si>
  <si>
    <t>Réutilisation des condensats dans d'autres circuits ?</t>
  </si>
  <si>
    <t>Valorisation énergétique des purges ?</t>
  </si>
  <si>
    <t>Réduction des volumes d’appoint par amélioration des récupérations, de l'étanchéité ou de la qualité de l'eau alimentaire?</t>
  </si>
  <si>
    <t>Ajustement des traitements chimiques ou automatisation des purges?</t>
  </si>
  <si>
    <t>Nombre d'heure de fonctionnement [h]</t>
  </si>
  <si>
    <t>Caractéristique et paramètres de fonctionnement des chaudières</t>
  </si>
  <si>
    <t xml:space="preserve">Vapeur à tube d'eau </t>
  </si>
  <si>
    <t>Pression d'usage [bars]</t>
  </si>
  <si>
    <t>10 bars</t>
  </si>
  <si>
    <t>Chauffage process + sanitaire</t>
  </si>
  <si>
    <t>Rendement de la chaudière [%]</t>
  </si>
  <si>
    <t>Automatique</t>
  </si>
  <si>
    <t>Continue</t>
  </si>
  <si>
    <t>1 purge/jour</t>
  </si>
  <si>
    <t>Corrosion légére sur ligne de retour</t>
  </si>
  <si>
    <t>Ex: les condensats pourraient alimenter le préchauffage de l’eau sanitaire</t>
  </si>
  <si>
    <t>Ex: récupérateur de chaleur envisageable sur purge vapeur à 90°C</t>
  </si>
  <si>
    <t>Ex : via étanchéification des réseaux et meilleure récupération des condensats</t>
  </si>
  <si>
    <t>Ex: traitement à réviser (corrosion) + ajustement purge auto à une autre chaudière</t>
  </si>
  <si>
    <t>Discontinu</t>
  </si>
  <si>
    <t>Raison du besoin en eau</t>
  </si>
  <si>
    <t>Nettoyage et rinçage haute pression</t>
  </si>
  <si>
    <t>Type de flux</t>
  </si>
  <si>
    <t>Dureté &lt; 10°F, absence de germes</t>
  </si>
  <si>
    <t>Destination</t>
  </si>
  <si>
    <t>Indicateur de consommation</t>
  </si>
  <si>
    <t>Anomalie</t>
  </si>
  <si>
    <t xml:space="preserve">Nom </t>
  </si>
  <si>
    <t>Variabilité de fonctionnent</t>
  </si>
  <si>
    <t>Qualité de l'eau requise</t>
  </si>
  <si>
    <t>Nom du procédé</t>
  </si>
  <si>
    <t>Traitement</t>
  </si>
  <si>
    <t>Qualité</t>
  </si>
  <si>
    <t>Rejet réglementé</t>
  </si>
  <si>
    <t xml:space="preserve">Origine de l'eau </t>
  </si>
  <si>
    <t xml:space="preserve">Débit d'eau entrant </t>
  </si>
  <si>
    <t>Procédé 1</t>
  </si>
  <si>
    <t>Ex: Adoucissement + préchauffage + désinfection UV</t>
  </si>
  <si>
    <t>Station d'épuration communale</t>
  </si>
  <si>
    <t xml:space="preserve">Taux de réutilisation </t>
  </si>
  <si>
    <t>Procédé 2</t>
  </si>
  <si>
    <t>Procédé 3</t>
  </si>
  <si>
    <t>Procédé 4</t>
  </si>
  <si>
    <t>Procédé 6</t>
  </si>
  <si>
    <t>Procédé 5</t>
  </si>
  <si>
    <t>9. Traitement des eaux</t>
  </si>
  <si>
    <r>
      <t>Volume annuel d'eau traitée produite  
[m</t>
    </r>
    <r>
      <rPr>
        <vertAlign val="superscript"/>
        <sz val="11"/>
        <color theme="1"/>
        <rFont val="Calibri"/>
        <family val="2"/>
      </rPr>
      <t>3</t>
    </r>
    <r>
      <rPr>
        <sz val="11"/>
        <color theme="1"/>
        <rFont val="Calibri"/>
        <family val="2"/>
      </rPr>
      <t>]</t>
    </r>
  </si>
  <si>
    <t xml:space="preserve">Auditer le traitement de l'eau dans le cadre des audits de l'eau est une étape essentielle pour évaluer l'efficacité des processus utilisés pour traiter l'eau, qu'elle soit destinée à la consommation, à des usages industriels, ou à la gestion des eaux usées. Le traitement de l'eau joue un rôle fondamental que ce soit en terme de réduction de l'impact environnemental, dans l'amélioration de l'efficacité opérationnelle et sur la pérénnité des installations. </t>
  </si>
  <si>
    <t>Evaluer chaque unité de traitement, en terme de procédés, équipements et consommables s'y rapportant.  
Par exemple, dans le cadre d'un adoucisseur sur résine on s'intéressera au volume, type et état de la résine, à la concentration de la solution de régénération, aux cycles du procédé (soulévement, régénération, rinçage) en terme de volume entrant, sortant et vis à vis de l'aspect qualitatif ainsi qu'à la comparaison des données théoriques, pratiques.</t>
  </si>
  <si>
    <t>Ex : Adoucisseur TAR 1</t>
  </si>
  <si>
    <t>Ex : Compteur A, Vanne de soutirage procédés A, Pompe d'injection A, Réducteur de pression B</t>
  </si>
  <si>
    <t xml:space="preserve">Ex : Adoucisseur TAR 1, Déminéralisateur B, </t>
  </si>
  <si>
    <t>Caféteriats et cuisines</t>
  </si>
  <si>
    <t>L'entretien des équipements, machines,  
outils de nettoyage (par ex. les nettoyeurs à HP)</t>
  </si>
  <si>
    <t>Recyclage interne</t>
  </si>
  <si>
    <t>Réseau public_Eau potable</t>
  </si>
  <si>
    <r>
      <t>m</t>
    </r>
    <r>
      <rPr>
        <vertAlign val="superscript"/>
        <sz val="12"/>
        <color theme="1"/>
        <rFont val="Calibri"/>
        <family val="2"/>
      </rPr>
      <t>3</t>
    </r>
  </si>
  <si>
    <r>
      <t>m</t>
    </r>
    <r>
      <rPr>
        <b/>
        <vertAlign val="superscript"/>
        <sz val="12"/>
        <color theme="1"/>
        <rFont val="Calibri"/>
        <family val="2"/>
      </rPr>
      <t xml:space="preserve">3 </t>
    </r>
    <r>
      <rPr>
        <b/>
        <sz val="12"/>
        <color theme="1"/>
        <rFont val="Calibri"/>
        <family val="2"/>
      </rPr>
      <t xml:space="preserve">   </t>
    </r>
  </si>
  <si>
    <t>Gymnase_salle de sport_terrain sportif</t>
  </si>
  <si>
    <t>Quelle est l'origine de l'eau qui alimente les installations sportives?</t>
  </si>
  <si>
    <t>Consommation en eau annuelle des installations sportives?</t>
  </si>
  <si>
    <t>Se référer aux grandeurs caractéristiques de l'onglet 3.Usage domestique pour déterminer la consommation d'eau dans les installations sanitaires (douches, toilettes, lavabos et urinoirs)</t>
  </si>
  <si>
    <t>Si oui, reporter les produits de traitement dans l'onglet 9. Traitement de l'eau</t>
  </si>
  <si>
    <t xml:space="preserve">Quantité d'eau annuelle utilisée pour le lavage de véhicules (1) </t>
  </si>
  <si>
    <t>(1) Nombre et type de véhicule X fréquence X type de lavage</t>
  </si>
  <si>
    <t>Hall/installations de sport</t>
  </si>
  <si>
    <r>
      <t>Volume annuel d'eau evaporée [m</t>
    </r>
    <r>
      <rPr>
        <vertAlign val="superscript"/>
        <sz val="11"/>
        <rFont val="Calibri"/>
        <family val="2"/>
      </rPr>
      <t>3</t>
    </r>
    <r>
      <rPr>
        <sz val="11"/>
        <rFont val="Calibri"/>
        <family val="2"/>
      </rPr>
      <t>]</t>
    </r>
  </si>
  <si>
    <r>
      <t>Volume annuel d'eau purgée  [m</t>
    </r>
    <r>
      <rPr>
        <vertAlign val="superscript"/>
        <sz val="11"/>
        <rFont val="Calibri"/>
        <family val="2"/>
      </rPr>
      <t>3</t>
    </r>
    <r>
      <rPr>
        <sz val="11"/>
        <rFont val="Calibri"/>
        <family val="2"/>
      </rPr>
      <t>]</t>
    </r>
  </si>
  <si>
    <t>Exemple</t>
  </si>
  <si>
    <t>Ligne de lavage de fûts plastiques</t>
  </si>
  <si>
    <t>Fonctionnement par batchs (8h/jour, 5j/semaine), volume variable selon production</t>
  </si>
  <si>
    <t>Nombre de cycles / volume par cycle (200 L / cycle)</t>
  </si>
  <si>
    <t>Caractéristique du procédé</t>
  </si>
  <si>
    <t>Flux alimentaire</t>
  </si>
  <si>
    <t>Flux sortant</t>
  </si>
  <si>
    <t>Flux sortant 1</t>
  </si>
  <si>
    <t>Flux sortant 2</t>
  </si>
  <si>
    <r>
      <t>Volume annuel d'eau sortant [m</t>
    </r>
    <r>
      <rPr>
        <b/>
        <vertAlign val="superscript"/>
        <sz val="11"/>
        <color theme="1"/>
        <rFont val="Calibri"/>
        <family val="2"/>
      </rPr>
      <t>3</t>
    </r>
    <r>
      <rPr>
        <b/>
        <sz val="11"/>
        <color theme="1"/>
        <rFont val="Calibri"/>
        <family val="2"/>
      </rPr>
      <t>]</t>
    </r>
  </si>
  <si>
    <r>
      <t>Débits d'eau sortant [m</t>
    </r>
    <r>
      <rPr>
        <b/>
        <vertAlign val="superscript"/>
        <sz val="11"/>
        <color theme="1"/>
        <rFont val="Calibri"/>
        <family val="2"/>
      </rPr>
      <t>3</t>
    </r>
    <r>
      <rPr>
        <b/>
        <sz val="11"/>
        <color theme="1"/>
        <rFont val="Calibri"/>
        <family val="2"/>
      </rPr>
      <t>/h]</t>
    </r>
  </si>
  <si>
    <t>Flux sortant 3</t>
  </si>
  <si>
    <r>
      <t>Volume d'eau annuel  [m</t>
    </r>
    <r>
      <rPr>
        <b/>
        <vertAlign val="superscript"/>
        <sz val="11"/>
        <color theme="1"/>
        <rFont val="Calibri"/>
        <family val="2"/>
      </rPr>
      <t>3</t>
    </r>
    <r>
      <rPr>
        <b/>
        <sz val="11"/>
        <color theme="1"/>
        <rFont val="Calibri"/>
        <family val="2"/>
      </rPr>
      <t>]</t>
    </r>
  </si>
  <si>
    <t>Eau de rinçage usée</t>
  </si>
  <si>
    <t>Présence de détergents, MES, DCO modérée</t>
  </si>
  <si>
    <t>Eau de purge du traitement (adoucisseur, etc.)</t>
  </si>
  <si>
    <t>Salinité élevée, peu chargée en MES</t>
  </si>
  <si>
    <t>Nettoyage de filtre, fond de bac</t>
  </si>
  <si>
    <t>Eau fortement chargée ponctuellement (résidus)</t>
  </si>
  <si>
    <t>Risque de dépassement ponctuel de DCO si surcharge produit</t>
  </si>
  <si>
    <t>Oui, via STEP communale</t>
  </si>
  <si>
    <t>0 % (mais potentiel en boucle de rinçage primaire)</t>
  </si>
  <si>
    <t>Répartition des volumes utilisés selon l'origine de l'eau</t>
  </si>
  <si>
    <t>Usage process 1</t>
  </si>
  <si>
    <t>Eau adoucie TH&lt; 5°F</t>
  </si>
  <si>
    <t>Concentration en sel élevée</t>
  </si>
  <si>
    <t>Traitement station d'épuration communale via réseau collectif</t>
  </si>
  <si>
    <t>Préconisation quantitatif sur la période</t>
  </si>
  <si>
    <t xml:space="preserve">Indicateur  2 : </t>
  </si>
  <si>
    <t xml:space="preserve">Indicateur  3 : </t>
  </si>
  <si>
    <r>
      <t>Volume annuel d'eau prélevé pour alimenter l'unité de traitement
 [m</t>
    </r>
    <r>
      <rPr>
        <vertAlign val="superscript"/>
        <sz val="11"/>
        <color theme="1"/>
        <rFont val="Calibri"/>
        <family val="2"/>
      </rPr>
      <t>3</t>
    </r>
    <r>
      <rPr>
        <sz val="11"/>
        <color theme="1"/>
        <rFont val="Calibri"/>
        <family val="2"/>
      </rPr>
      <t>]</t>
    </r>
  </si>
  <si>
    <t>Récapitulatif des volumes par source et usage</t>
  </si>
  <si>
    <t>Description</t>
  </si>
  <si>
    <t>Sommaire des onglets disponibles</t>
  </si>
  <si>
    <t>1.</t>
  </si>
  <si>
    <t>2.</t>
  </si>
  <si>
    <t>3.</t>
  </si>
  <si>
    <t>4.</t>
  </si>
  <si>
    <t>5.</t>
  </si>
  <si>
    <t>6.</t>
  </si>
  <si>
    <t>7.</t>
  </si>
  <si>
    <t>8.</t>
  </si>
  <si>
    <t>9.</t>
  </si>
  <si>
    <t>10.</t>
  </si>
  <si>
    <r>
      <rPr>
        <sz val="9"/>
        <color theme="7" tint="-0.249977111117893"/>
        <rFont val="Aptos Narrow"/>
        <family val="2"/>
        <scheme val="minor"/>
      </rPr>
      <t xml:space="preserve"> ℹ️   </t>
    </r>
    <r>
      <rPr>
        <u/>
        <sz val="9"/>
        <color theme="7" tint="-0.249977111117893"/>
        <rFont val="Aptos Narrow"/>
        <family val="2"/>
        <scheme val="minor"/>
      </rPr>
      <t>Les consommations clasiques pour le lavage de véhicules</t>
    </r>
  </si>
  <si>
    <t>Buanderies – Machines à laver le linge</t>
  </si>
  <si>
    <t>Cafétérias et cuisines</t>
  </si>
  <si>
    <t>Humidification</t>
  </si>
  <si>
    <t>Tours de refroidissement / circuits recirculés</t>
  </si>
  <si>
    <t>Nettoyage des surfaces extérieures</t>
  </si>
  <si>
    <t>Lavage de véhicules</t>
  </si>
  <si>
    <t>Circuits ouverts</t>
  </si>
  <si>
    <t>Installations sportives (piscines, terrains sportifs, etc)</t>
  </si>
  <si>
    <t>9.Traitement de l'eau</t>
  </si>
  <si>
    <t>Stratégie de collecte des données – Audit de l’eau en entreprise</t>
  </si>
  <si>
    <t>Finalité de l’outil</t>
  </si>
  <si>
    <t>Recommandations et bonnes pratiques</t>
  </si>
  <si>
    <t>Pour chaque usage identifié ou potentiel, l’outil est complété par des recommandations spécifiques visant à :</t>
  </si>
  <si>
    <t>Modalités d'utilisation</t>
  </si>
  <si>
    <t xml:space="preserve">Les informations peuvent être analysées directement à l’aide de l’onglet "Synthèse des consommations", qui centralise les principales données de consommation par usage. 
</t>
  </si>
  <si>
    <t>Le fichier peut également constituer une base de discussion avec un bureau d’étude ou un expert externe, dans le cadre d’un accompagnement technique visant à approfondir l’analyse et à identifier des solutions d’optimisation adaptées.</t>
  </si>
  <si>
    <t>Les cellules bleu clair entourées de rouge sont particulièrement importantes : elles alimentent directement les graphiques et synthèses figurant dans l’onglet "Synthèse des consommations".</t>
  </si>
  <si>
    <t>Seules les cellules en bleu clair sont éditables : ce sont les zones prévues  pour la saisie manuelle des données. Les autres cellules sont protégées pour garantir l'intégrité des formules et de la structure du fichier.</t>
  </si>
  <si>
    <t xml:space="preserve">L'outil est composé de plusieurs onglets thématiques décrit dans le tableau ci-dessous. </t>
  </si>
  <si>
    <t>Chaque onglet peut être renseigné intégralement, partiellement ou laissé vide, selon les spécificités de l’entreprise et la disponibilité des données.</t>
  </si>
  <si>
    <t>(ex. Volume d’eau consommé par unité produite (m³/unité ou m³/tonne)</t>
  </si>
  <si>
    <t>(ex. Coût total de l’eau (approvisionnement + traitement + rejet) rapporté à la production (€/unité ou €/m³)</t>
  </si>
  <si>
    <t>Retour</t>
  </si>
  <si>
    <t>Chauffage industriel ou du bâtiment</t>
  </si>
  <si>
    <t>Ex : Robinets type A</t>
  </si>
  <si>
    <t>Ex : Douches type A</t>
  </si>
  <si>
    <t>Type d'équipement</t>
  </si>
  <si>
    <t>Ex: Lave vaiselle kitchenette</t>
  </si>
  <si>
    <t xml:space="preserve">Cf. onglet 4. Eau de service </t>
  </si>
  <si>
    <t>Cf. l'onglet 6. Eau de refroidissement</t>
  </si>
  <si>
    <t>Ex :Tar Evap 1</t>
  </si>
  <si>
    <t>Chaudière Vap.</t>
  </si>
  <si>
    <r>
      <t>Que faire une fois le fichier complété?</t>
    </r>
    <r>
      <rPr>
        <sz val="14"/>
        <rFont val="Calibri"/>
        <family val="2"/>
      </rPr>
      <t xml:space="preserve"> 
</t>
    </r>
  </si>
  <si>
    <t>Légende</t>
  </si>
  <si>
    <t>Eaux de refroidissement</t>
  </si>
  <si>
    <t>11.</t>
  </si>
  <si>
    <t>Origine de l'eau utilisée pour le remplissage de cuve ou l'arrosage mobile?</t>
  </si>
  <si>
    <t>Origine de l'eau utilisée dans ce cadre?</t>
  </si>
  <si>
    <t>Origine de l'eau utilisée pour les fontaines décoratives?</t>
  </si>
  <si>
    <r>
      <t>m</t>
    </r>
    <r>
      <rPr>
        <b/>
        <vertAlign val="superscript"/>
        <sz val="11"/>
        <color theme="1"/>
        <rFont val="Calibri"/>
        <family val="2"/>
      </rPr>
      <t>3</t>
    </r>
  </si>
  <si>
    <t>Les volumes d'eau utilisés pour les lave-vaisselles commerciaux sont à considérer sous l'onglet " 4.Eaux de services" dans la partie Cafétariat et Cuisine</t>
  </si>
  <si>
    <t>cf. 4. Eaux de services</t>
  </si>
  <si>
    <t>Si oui, préciser le volume d'eau récupéré, le cas échéant</t>
  </si>
  <si>
    <t>Déminéralisation - anticorrosion (Molybdate)</t>
  </si>
  <si>
    <t>Pic de charge possible - surveiller DCO</t>
  </si>
  <si>
    <t xml:space="preserve">Non critique </t>
  </si>
  <si>
    <r>
      <t>Volume d'eau de concentrats ou d'eau de régénération [m</t>
    </r>
    <r>
      <rPr>
        <vertAlign val="superscript"/>
        <sz val="11"/>
        <color theme="1"/>
        <rFont val="Calibri"/>
        <family val="2"/>
      </rPr>
      <t>3</t>
    </r>
    <r>
      <rPr>
        <sz val="11"/>
        <color theme="1"/>
        <rFont val="Calibri"/>
        <family val="2"/>
      </rPr>
      <t>] = correspond à l'eau consommée pour le traitement</t>
    </r>
  </si>
  <si>
    <t>-17%</t>
  </si>
  <si>
    <t>Contrôler réglage de la pompe doseuse et vérifier si sur ou sous consommation supérieur à 5%</t>
  </si>
  <si>
    <t>Ex : Antiscalant membrane</t>
  </si>
  <si>
    <r>
      <t>m</t>
    </r>
    <r>
      <rPr>
        <b/>
        <vertAlign val="superscript"/>
        <sz val="11"/>
        <color theme="1"/>
        <rFont val="Calibri"/>
        <family val="2"/>
      </rPr>
      <t>3</t>
    </r>
    <r>
      <rPr>
        <b/>
        <sz val="11"/>
        <color theme="1"/>
        <rFont val="Calibri"/>
        <family val="2"/>
      </rPr>
      <t xml:space="preserve"> </t>
    </r>
    <r>
      <rPr>
        <b/>
        <sz val="9"/>
        <color theme="1"/>
        <rFont val="Calibri"/>
        <family val="2"/>
      </rPr>
      <t xml:space="preserve"> </t>
    </r>
  </si>
  <si>
    <t>- Réduire les consommations. Ex : optimiser les réglages, moderniser les équipements et former le personnel pour éviter toute surconsommation</t>
  </si>
  <si>
    <t>- Limiter les pertes. Ex : détecter rapidement les fuites et mettre en place des systèmes de coupure automatique pour réduire les pertes invisibles.</t>
  </si>
  <si>
    <t>- Favoriser la réutilisation de l’eau. Ex :recycler les eaux de process ou de pluie pour des usages internes non sensibles.</t>
  </si>
  <si>
    <t>- Renforcer la durabilité des pratiques internes.  Ex : intégrer la gestion efficace de l’eau dans les procédures et assurer un suivi régulier par des audits.</t>
  </si>
  <si>
    <t xml:space="preserve"> </t>
  </si>
  <si>
    <t>7.Les eaux de chauffage</t>
  </si>
  <si>
    <r>
      <t>Volume d'eau annuelle utilisé [m</t>
    </r>
    <r>
      <rPr>
        <vertAlign val="superscript"/>
        <sz val="11"/>
        <color theme="1"/>
        <rFont val="Calibri"/>
        <family val="2"/>
      </rPr>
      <t>3</t>
    </r>
    <r>
      <rPr>
        <sz val="11"/>
        <color theme="1"/>
        <rFont val="Calibri"/>
        <family val="2"/>
      </rPr>
      <t>]</t>
    </r>
  </si>
  <si>
    <t xml:space="preserve">Total urinoirs : </t>
  </si>
  <si>
    <t xml:space="preserve">Total douche : </t>
  </si>
  <si>
    <t xml:space="preserve">Total lave-vaiselles : </t>
  </si>
  <si>
    <t>Total entretien des infrastructures :</t>
  </si>
  <si>
    <t>Total toilettes :</t>
  </si>
  <si>
    <t>Total robinet :</t>
  </si>
  <si>
    <t>Total lavage du linge :</t>
  </si>
  <si>
    <t xml:space="preserve">Total circuits recirculés : </t>
  </si>
  <si>
    <t>Total circuits fermés</t>
  </si>
  <si>
    <t>Total eaux de chauffage</t>
  </si>
  <si>
    <t>Total annuel d'eau de régénération ou de concentrats</t>
  </si>
  <si>
    <r>
      <t xml:space="preserve">6. Eaux de refroidissements </t>
    </r>
    <r>
      <rPr>
        <b/>
        <sz val="12"/>
        <color rgb="FFFFC000"/>
        <rFont val="Calibri"/>
        <family val="2"/>
      </rPr>
      <t>⚡</t>
    </r>
  </si>
  <si>
    <r>
      <t xml:space="preserve">7. Eaux de chauffage </t>
    </r>
    <r>
      <rPr>
        <b/>
        <sz val="12"/>
        <color rgb="FFFFC000"/>
        <rFont val="Calibri"/>
        <family val="2"/>
      </rPr>
      <t>⚡</t>
    </r>
  </si>
  <si>
    <r>
      <t xml:space="preserve">8. Eaux procédés </t>
    </r>
    <r>
      <rPr>
        <b/>
        <sz val="12"/>
        <color rgb="FFFFC000"/>
        <rFont val="Calibri"/>
        <family val="2"/>
      </rPr>
      <t>⚡</t>
    </r>
  </si>
  <si>
    <t>⚡</t>
  </si>
  <si>
    <t>L'icône renvoie à un potentiel d'économie énergétique.</t>
  </si>
  <si>
    <t>Check-list de recommandations</t>
  </si>
  <si>
    <r>
      <t xml:space="preserve">Des indicateurs liés à la performance hydrique sont définis.
</t>
    </r>
    <r>
      <rPr>
        <i/>
        <sz val="9"/>
        <color theme="1" tint="0.499984740745262"/>
        <rFont val="Calibri"/>
        <family val="2"/>
      </rPr>
      <t>(Ratio eau utile/eau prélevée, taux de réutilisation de l'eau,..)</t>
    </r>
  </si>
  <si>
    <r>
      <t xml:space="preserve">Des objectifs de réduction des consommations d’eau sont formalisés
</t>
    </r>
    <r>
      <rPr>
        <i/>
        <sz val="9"/>
        <color theme="1" tint="0.499984740745262"/>
        <rFont val="Calibri"/>
        <family val="2"/>
      </rPr>
      <t>(En volume, en pourcentage, sur un horizon temporel)</t>
    </r>
  </si>
  <si>
    <t>L’eau est intégrée dans la politique environnementale de l’entreprise.</t>
  </si>
  <si>
    <t>Chaque source d’eau (réseau public, forage, eau de pluie, etc.) est clairement identifiée, de préférence avec une codification par couleur.</t>
  </si>
  <si>
    <t>Un suivi historique mensuel ou annuel est effectué à partir des factures d’eau.</t>
  </si>
  <si>
    <t>Le suivi de la consommation d’énergie associée est intégré lorsque pertinent (ex. pompage, traitement, chauffage).</t>
  </si>
  <si>
    <t>Les volumes mesurés par usage (service, process, bâtiment, etc.) sont comparés aux volumes facturés</t>
  </si>
  <si>
    <t>Les anomalies (pics inhabituels, volumes manquants, dérives) sont automatiquement détectées ou signalées.</t>
  </si>
  <si>
    <t xml:space="preserve">Un test au colorant a été réalisé pour les fuites visibles ou audibles. </t>
  </si>
  <si>
    <t>Les réservoirs anciens (≥13 L) ont été optimisés ou remplacés</t>
  </si>
  <si>
    <t>Un contrôle régulier de l’état (tartre, clapets défectueux) est effectué.</t>
  </si>
  <si>
    <t>Les instructions d’usage (double chasse) sont bien visibles.</t>
  </si>
  <si>
    <t>L’eau de pluie ou une autre ressource non potable est utilisée pour les chasses.</t>
  </si>
  <si>
    <t>Les débits de chasse sont réduits au strict nécessaire.</t>
  </si>
  <si>
    <t>Les cycles de purge sont optimisés (ex. : coupure nocturne automatisée).</t>
  </si>
  <si>
    <t>Des dispositifs de régulation (débit, temporisation, capteurs) sont installés.</t>
  </si>
  <si>
    <t>Les pratiques intègrent des solutions durables (produits adaptés, fréquence de nettoyage réduite, eau non potable) .</t>
  </si>
  <si>
    <t>Un échange est engagé avec l’entreprise de nettoyage pour optimiser les protocoles.</t>
  </si>
  <si>
    <t>Les bonnes pratiques de chargement sont respectées.</t>
  </si>
  <si>
    <t>Les équipements en place respectent les normes d’éco-conception.</t>
  </si>
  <si>
    <t>Un plan de comptage (compteurs et sous-compteurs) est en place pour les usages d’eau de service.</t>
  </si>
  <si>
    <t>Les compteurs sont relevés régulièrement.</t>
  </si>
  <si>
    <t>Des variateurs de vitesse sont installés sur les pompes de surpression.</t>
  </si>
  <si>
    <t>Des fuites ou purges continues sont identifiées et suivies.</t>
  </si>
  <si>
    <t>Dans le cadre des équipements professionnel, un système de recyclage d’eau est utilisé.</t>
  </si>
  <si>
    <r>
      <t xml:space="preserve">Les équipements sont à haut rendement ou dotés de technologies économes (ozone, jets sous pression, séchage rapide). </t>
    </r>
    <r>
      <rPr>
        <sz val="11"/>
        <color rgb="FFFFC000"/>
        <rFont val="Calibri"/>
        <family val="2"/>
      </rPr>
      <t>⚡</t>
    </r>
  </si>
  <si>
    <t>Le personnel est formé aux bonnes pratiques (charges optimales, cycles adaptés).</t>
  </si>
  <si>
    <r>
      <t xml:space="preserve">Le lavage à froid est envisagé quand cela est possible. </t>
    </r>
    <r>
      <rPr>
        <sz val="11"/>
        <color rgb="FFFFC000"/>
        <rFont val="Calibri"/>
        <family val="2"/>
      </rPr>
      <t>⚡</t>
    </r>
  </si>
  <si>
    <t>Une maintenance préventive est mise en œuvre (filtres, conduits, fuites).</t>
  </si>
  <si>
    <t>L’eau utilisée est adaptée aux équipements (dureté, qualité).</t>
  </si>
  <si>
    <t>Des produits de lessive écologiques sont utilisés.</t>
  </si>
  <si>
    <t>Une source d’eau non potable est envisagée pour l’alimentation.</t>
  </si>
  <si>
    <t>L’eau de lavage est collectée pour un usage secondaire compatible.</t>
  </si>
  <si>
    <t>Un réservoir tampon récupère les eaux de débordement ou de vidange.</t>
  </si>
  <si>
    <t>Des compteurs spécifiques sont installés sur l’alimentation et le lavage des filtres.</t>
  </si>
  <si>
    <t>Le système de filtration est entretenu régulièrement .</t>
  </si>
  <si>
    <t>Des technologies économes (ex. : filtres à billes de verre) sont utilisées.</t>
  </si>
  <si>
    <r>
      <t xml:space="preserve">Les bassins sont couverts en dehors des périodes d’utilisation pour limiter l’évaporation, les salissures et le refroissement de l'eau. </t>
    </r>
    <r>
      <rPr>
        <sz val="11"/>
        <color rgb="FFFFC000"/>
        <rFont val="Calibri"/>
        <family val="2"/>
      </rPr>
      <t>⚡</t>
    </r>
  </si>
  <si>
    <t>Le mouillage des terrains sportifs (tennis, terrains en terre battue, etc.) est optimisé (horaires, fréquence, techniques).</t>
  </si>
  <si>
    <t>La fréquence de lavage est optimisée.</t>
  </si>
  <si>
    <t>Une évaluation des unités de traitement est réalisée?</t>
  </si>
  <si>
    <t>Chaque unité de traitement (filtration, adoucissement, neutralisation, etc.) a été analysée en détail.</t>
  </si>
  <si>
    <t>Les procédés associés (soulèvement, rinçage, régénération…) ont été évalués sur les plans volumétrique, qualitatif et efficacité.</t>
  </si>
  <si>
    <t>Les données réelles (volumes, concentrations, efficacité) ont été comparées aux données théoriques.</t>
  </si>
  <si>
    <t>Les équipements sont inspectés régulièrement selon les recommandations fournisseurs.</t>
  </si>
  <si>
    <t>Un plan de maintenance préventive est en place pour tous les consommables (résines, filtres, sels, joints, réactifs, etc.).</t>
  </si>
  <si>
    <t>Il existe des indicateurs de performance du traitement (ex. : volume d’eau consommée / volume théorique, entartrage, corrosion, qualité biologique).</t>
  </si>
  <si>
    <t>Des compteurs ou systèmes d’estimation sont installés en entrée et sortie de chaque unité.</t>
  </si>
  <si>
    <t>Toutes les purges sont estimées ou comptabilisées.</t>
  </si>
  <si>
    <t>Les opérations unitaires de traitement (décantation, flottation, etc.) sont considérées individuellement.</t>
  </si>
  <si>
    <t>Les produits utilisés sont écologiques, accompagnés d’un protocole clair et de conseils de suivi.</t>
  </si>
  <si>
    <t>Le personnel est formé au suivi des équipements et à l’interprétation des paramètres de performance.</t>
  </si>
  <si>
    <t>Les systèmes de traitement permettent une réutilisation partielle ou totale de l’eau traitée.</t>
  </si>
  <si>
    <t>Les eaux de purge ou concentrats font l’objet d’une évaluation pour leur recyclage.</t>
  </si>
  <si>
    <t>Toutes les données disponibles sur les consommations d’eau de procédé ont été collectées.</t>
  </si>
  <si>
    <t>Les données manquantes ont été complétées par des mesures ou des estimations fiables.</t>
  </si>
  <si>
    <t>Un tableau de bord de suivi régulier de la consommation des eaux de procédé est mis en place.</t>
  </si>
  <si>
    <t>La possibilité de recycler ou de réutiliser les eaux de procédé a été étudiée.</t>
  </si>
  <si>
    <t>Des réductions de consommation d'eau pourraient induire des optimisations énergétiques.</t>
  </si>
  <si>
    <t>Des purgeurs de vapeur sont installés pour séparer la vapeur du condensat.</t>
  </si>
  <si>
    <t>L’étanchéité des purgeurs de vapeur est vérifiée régulièrement.</t>
  </si>
  <si>
    <t>Les condensats sont récupérés et réutilisés dans le processus.</t>
  </si>
  <si>
    <t>Un système de contrôle avec conductimètre est en place pour optimiser la purge de surface.</t>
  </si>
  <si>
    <t>L’eau d’appoint est prétraitée avant son introduction dans la chaudière.</t>
  </si>
  <si>
    <t>La chaleur des purges est récupérée pour préchauffer l’eau d’appoint ou l’eau chaude domestique.</t>
  </si>
  <si>
    <t>Le cycle de concentration est maximisé pour limiter les purges inutiles.</t>
  </si>
  <si>
    <t>L’intégrité du réseau (corrosion, fuites) est vérifiée régulièrement.</t>
  </si>
  <si>
    <t>Des dispositifs pour prévenir les débordements sont installés (capteurs, anti-débordement, etc.).</t>
  </si>
  <si>
    <t>Le cycle de concentration est optimisé (systèmes automatiques, purge asservie à la conductivité).</t>
  </si>
  <si>
    <t>L’eau d’appoint est prétraitée pour augmenter la qualité de l’eau alimentaire.</t>
  </si>
  <si>
    <t>L’eau de purge est récupérée ou valorisée.</t>
  </si>
  <si>
    <t>Des solutions de réduction énergétique sont en place (free cooling, adiabatique, variateurs de fréquence).</t>
  </si>
  <si>
    <t>Un plan de maintenance régulier est suivi.</t>
  </si>
  <si>
    <t>Le ratio annuel volume circuit / volume d’eau utilisée est  ≤ 1.</t>
  </si>
  <si>
    <t>Les fuites sont détectées et réparées régulièrement.</t>
  </si>
  <si>
    <t>Un entretien préventif annuel est effectué sur les circuits.</t>
  </si>
  <si>
    <t>En cas de vidange, une passivation avant remise en service est réalisée.</t>
  </si>
  <si>
    <t>L'entrée d'air (ex. bâche ouverte) est maîtrisée pour éviter la corrosion.</t>
  </si>
  <si>
    <t>L’eau de vidange est stockée et évaluée pour une éventuelle réutilisation.</t>
  </si>
  <si>
    <t>Un traitement d’eau efficace pour prévenir le biofouling, entartrage ou corrosion est en place.</t>
  </si>
  <si>
    <t>Les fuites sont régulièrement identifiées, analysées et réparées.</t>
  </si>
  <si>
    <t xml:space="preserve">ℹ️   La mise en service de nouveaux circuits ouverts est interdite par la loi Commodo. </t>
  </si>
  <si>
    <t>Des jets haute pression ou nettoyage à sec sont privilégiés.</t>
  </si>
  <si>
    <t>Le personnel est formé aux bonnes pratiques.</t>
  </si>
  <si>
    <t>Une station de lavage avec recyclage de l’eau est utilisée.</t>
  </si>
  <si>
    <t>Une source d’eau alternative est employée.</t>
  </si>
  <si>
    <t>La consommation d’eau est suivie.</t>
  </si>
  <si>
    <t>Les fuites sont réparées rapidement.</t>
  </si>
  <si>
    <r>
      <t xml:space="preserve">Des équipements hydro-économes sont installés. </t>
    </r>
    <r>
      <rPr>
        <sz val="11"/>
        <color rgb="FFFFC000"/>
        <rFont val="Calibri"/>
        <family val="2"/>
      </rPr>
      <t>⚡</t>
    </r>
  </si>
  <si>
    <t>L’eau est évitée pour la décongélation.</t>
  </si>
  <si>
    <t>Les pratiques de lavage de vaisselle sont optimisées.</t>
  </si>
  <si>
    <t>Le personnel est sensibilisé aux économies d’eau.</t>
  </si>
  <si>
    <t>La consommation liée aux équipements de sécurité est suivie.</t>
  </si>
  <si>
    <t>Des équipements hydro-économes sont en place.</t>
  </si>
  <si>
    <t>L’usage d’une autre source que l’eau potable a été étudié.</t>
  </si>
  <si>
    <t>Des espèces indigènes ou résistantes à la sécheresse sont plantées.</t>
  </si>
  <si>
    <t>Du paillis est utilisé autour des arbres et parterres de fleurs pour limiter l’évaporation.</t>
  </si>
  <si>
    <t>L’entretien paysager est confié à des professionnels formés à l’aménagement économe en eau.</t>
  </si>
  <si>
    <t>Des exigences d’efficacité (eau, produits chimiques, énergie) figurent dans les contrats d’entretien.</t>
  </si>
  <si>
    <t>Il est envisagé de laisser le gazon brunir temporairement en période sèche.</t>
  </si>
  <si>
    <t>Des zones ombragées supplémentaires sont créées (plantation d’arbres, etc.).</t>
  </si>
  <si>
    <t>L’usage du gazon est limité aux zones à fonction spécifique (loisirs, érosion…).</t>
  </si>
  <si>
    <t>Un programmateur d’arrosage météo-sensible est en place.</t>
  </si>
  <si>
    <t>L’irrigation goutte-à-goutte est utilisée pour les massifs, arbustes et arbres.</t>
  </si>
  <si>
    <t>Un entretien régulier du système d’irrigation est réalisé (réparation des têtes, fuites…).</t>
  </si>
  <si>
    <t>Les arroseurs sont bien positionnés pour éviter d’arroser les surfaces non végétalisées.</t>
  </si>
  <si>
    <t>Des critères précis de déclenchement du nettoyage sont définis et suivis.</t>
  </si>
  <si>
    <t>Les fréquences de nettoyage sont adaptées aux besoins réels et à la saleté réelle.</t>
  </si>
  <si>
    <t>Le réglage des équipements (pression, débit) est régulièrement vérifié.</t>
  </si>
  <si>
    <t>Un système de récupération et recyclage de l’eau est utilisé.</t>
  </si>
  <si>
    <t>Un indicateur est suivi (ex. : litres/m² nettoyé) pour piloter la performance.</t>
  </si>
  <si>
    <t>Les consommations d’eau sur les chantiers extérieurs sont suivies.</t>
  </si>
  <si>
    <t>Des solutions d’aspiration sèches sont envisagées en alternative à l’eau.</t>
  </si>
  <si>
    <t>Des buses/gicleurs performants sont utilisés au plus près des zones émettrices.</t>
  </si>
  <si>
    <t>Des produits réduisant l’usage d’eau (mousses, additifs écologiques) sont utilisés.</t>
  </si>
  <si>
    <t>Un asservissement aux conditions météorologiques est installé (ex: suspendre les arrosages après la pluie).</t>
  </si>
  <si>
    <t>Un suivi continu des débits / volume consommmé et un contrôle régulier de la qualité de l'eau est mis en place.</t>
  </si>
  <si>
    <t>Ce suivi est accompagné de valeurs de référence ou de seuils normaux pour faciliter l’interprétation et le déclenchement d’actions correctives.</t>
  </si>
  <si>
    <t>Le débit minimal requis pour le bon refroidissement de chaque système est respecté selon les recommandations fabricants.</t>
  </si>
  <si>
    <t>Les installations de prétraitement (adoucisseur, déferrisation, déminéralisation) sont surveillées et entretenues.</t>
  </si>
  <si>
    <t>Une eau faiblement minéralisée pour améliorer les performances et la longévité des équipements est utilisée;</t>
  </si>
  <si>
    <t>Des mesures d'efficacité énergétique sont mises en œuvre pour réduire la charge thermique globale.</t>
  </si>
  <si>
    <t>Les opérateurs appliquent des bonnes pratiques d’exploitation et de gestion de l’eau.</t>
  </si>
  <si>
    <t>La qualité de l’eau est suivie et un prétraitement est mis en œuvre si nécessaire.</t>
  </si>
  <si>
    <r>
      <t xml:space="preserve">Les consommations d'eau sont exprimées en indicateurs spécifiques.
</t>
    </r>
    <r>
      <rPr>
        <i/>
        <sz val="9"/>
        <color theme="1" tint="0.499984740745262"/>
        <rFont val="Calibri"/>
        <family val="2"/>
      </rPr>
      <t>(m</t>
    </r>
    <r>
      <rPr>
        <i/>
        <vertAlign val="superscript"/>
        <sz val="9"/>
        <color theme="1" tint="0.499984740745262"/>
        <rFont val="Calibri"/>
        <family val="2"/>
      </rPr>
      <t>3</t>
    </r>
    <r>
      <rPr>
        <i/>
        <sz val="9"/>
        <color theme="1" tint="0.499984740745262"/>
        <rFont val="Calibri"/>
        <family val="2"/>
      </rPr>
      <t>/unité produite, m</t>
    </r>
    <r>
      <rPr>
        <i/>
        <vertAlign val="superscript"/>
        <sz val="9"/>
        <color theme="1" tint="0.499984740745262"/>
        <rFont val="Calibri"/>
        <family val="2"/>
      </rPr>
      <t>3</t>
    </r>
    <r>
      <rPr>
        <i/>
        <sz val="9"/>
        <color theme="1" tint="0.499984740745262"/>
        <rFont val="Calibri"/>
        <family val="2"/>
      </rPr>
      <t>/employés….)</t>
    </r>
  </si>
  <si>
    <r>
      <t>Les pommes de douche sont entretenues ou remplacées par des modèles à débit réduit (ex. : 5,7 L/min).</t>
    </r>
    <r>
      <rPr>
        <sz val="11"/>
        <color rgb="FFFFC000"/>
        <rFont val="Calibri"/>
        <family val="2"/>
      </rPr>
      <t xml:space="preserve"> ⚡</t>
    </r>
  </si>
  <si>
    <r>
      <t xml:space="preserve">Des robinets mitigeurs sont en place. </t>
    </r>
    <r>
      <rPr>
        <sz val="11"/>
        <color rgb="FFFFC000"/>
        <rFont val="Calibri"/>
        <family val="2"/>
      </rPr>
      <t>⚡</t>
    </r>
  </si>
  <si>
    <t>Les utilisateurs sont sensibilisés à limiter la durée ou fermer l’eau pendant le savonnage.</t>
  </si>
  <si>
    <r>
      <t>La technologie utilisée permet des économies (jets haute pression, capteurs, recyclage) .</t>
    </r>
    <r>
      <rPr>
        <sz val="11"/>
        <color rgb="FFFFC000"/>
        <rFont val="Calibri"/>
        <family val="2"/>
      </rPr>
      <t>⚡</t>
    </r>
  </si>
  <si>
    <t>Des campagnes de sensibilisation à l’usage raisonné de l’eau sont menées.</t>
  </si>
  <si>
    <t>Les fuites (robinets, tuyauteries) sont détectées et réparées.</t>
  </si>
  <si>
    <r>
      <t>Des mitigeurs thermostatiques sont installés .</t>
    </r>
    <r>
      <rPr>
        <sz val="11"/>
        <color rgb="FFFFC000"/>
        <rFont val="Calibri"/>
        <family val="2"/>
      </rPr>
      <t>⚡</t>
    </r>
  </si>
  <si>
    <t>Une eau non potable (pluie, recyclée) est utilisée pour l’alimentation.</t>
  </si>
  <si>
    <t>Un suivi hebdomadaire de la consommation d'eau domestique est en place.</t>
  </si>
  <si>
    <t>Une analyse de la variabilité des consommations a été réalisée (saisonnalité, pics hebdomadaires).</t>
  </si>
  <si>
    <t>Les données sont relevées avec un pas de temps adapté à la variabilité des consommations.</t>
  </si>
  <si>
    <t>Un historique des anomalies et des mesures correctives est conservé pour permettre une amélioration continue.</t>
  </si>
  <si>
    <t>Des investigations ciblées sont engagées dès qu’une anomalie est identifiée.</t>
  </si>
  <si>
    <r>
      <rPr>
        <sz val="11"/>
        <rFont val="Calibri"/>
        <family val="2"/>
      </rPr>
      <t xml:space="preserve">Les objectifs de l'audit de l'eau pour l'entreprise sont définis.  </t>
    </r>
    <r>
      <rPr>
        <i/>
        <sz val="9"/>
        <color theme="1" tint="0.499984740745262"/>
        <rFont val="Calibri"/>
        <family val="2"/>
      </rPr>
      <t>Comme par exemple : Mesurer et cartographier la consommation d’eau sur l'ensemble du site, sur une zone, un atelier,  un procédé/processus, un usage, un équipement / Implémenter des stratégies d’optimisation en identifiant les gisements d'économie / Vérifier la conformité réglementaire (prélèvements, rejets, qualité, autorisations) / Evaluer le coût réel de l'eau, incluant les coûts directs et indirects (traitement, énergie, maintenance, taxes) / Etablir un programme d’investissement en infrastructure (identification des investissements prioritaires) / Améliorer les procédures de gestion et de suivi (indicateurs, instrumentation, maintenance, sensibilisation).</t>
    </r>
  </si>
  <si>
    <t>Cet outil  a pour objectif de faciliter la collecte des données nécessaires à la réalisation d’un audit de l’eau en entreprise. Il regroupe les principales grandeurs à relever pour disposer d’une vision claire et précise des différentes sources, des différents usages et des différents rejets d’eau. Ces informations sont essentielles pour analyser la consommation d'eau, identifier les leviers d’optimisation et mettre en œuvre des solutions durables.</t>
  </si>
  <si>
    <t xml:space="preserve">Comptage individualisé par usage ou par zone ? </t>
  </si>
  <si>
    <t>Origines et consommations</t>
  </si>
  <si>
    <t xml:space="preserve">Faire l'inventaire des douches en notant le type de robinet de douche et le type de mécanisme. Pour les modèles à bouton poussoir ou à détecteur à infra-rouge, évaluer la durée de fonctionnement et le volume d'eau équivalent. </t>
  </si>
  <si>
    <t>Réaliser l'inventaire des lave-vaisselles types "ménagers" qui peuvent équiper les kitchenettes de l'entreprise. Noter leurs caractéristiques et leurs temps de fonctionnement pour déterminer le volume d'eau utilisé et évaluer les possibilités d'optimisation de la gestion de l'eau de ce poste de consommation.</t>
  </si>
  <si>
    <t xml:space="preserve">Dans le cadre de ce poste, il appartient à l'entreprise de lister l'ensemble des opérations consommatrices d'eau liées à l'entretien et à l'hygiène du bâtiment. Evaluer la consommation d'eau à partir des manuels d'utilisation des équipements (Nettoyage autolaveuse, nettoyage avec/sans détergent) et évaluer la consommation d'eau lors des nettoyages manuels (nombre de seaux remplis, données standards par rappport à la surface du bâtiment). </t>
  </si>
  <si>
    <t>Pour les toilettes et les douches des piscines, se référer à la section sur les postes de consommation domestique.</t>
  </si>
  <si>
    <t>Volume d'eau annuel utilisé dans le cadre de la caféteriat ou de la cuisine?</t>
  </si>
  <si>
    <t>Origine de l'eau?</t>
  </si>
  <si>
    <t xml:space="preserve">Cette section est destinée à préciser les grandeurs caractéristiques dans le cadre de l'arrosage et des usages extérieurs de l'entreprise. </t>
  </si>
  <si>
    <t>Volume  nettoyage des surfaces extérieures?</t>
  </si>
  <si>
    <t>Quantité d'eau utilisée pour les fontaines décoratives / bassins d'agrément ?</t>
  </si>
  <si>
    <t>Ex : Circuit ouvert rivière</t>
  </si>
  <si>
    <t>Circuits fermés recirculés</t>
  </si>
  <si>
    <t>Taux de recyclage de l'eau  
(via condensats) [%]</t>
  </si>
  <si>
    <r>
      <t xml:space="preserve">ℹ️ Une simple petite fuite peut considérablement augmenter la facture d'eau (ex. : 0,05L par minute (=1 demi-verre) = 3L par heure = 26 m </t>
    </r>
    <r>
      <rPr>
        <vertAlign val="superscript"/>
        <sz val="9"/>
        <color theme="7" tint="-0.249977111117893"/>
        <rFont val="Calibri"/>
        <family val="2"/>
      </rPr>
      <t xml:space="preserve">3 </t>
    </r>
    <r>
      <rPr>
        <sz val="9"/>
        <color theme="7" tint="-0.249977111117893"/>
        <rFont val="Calibri"/>
        <family val="2"/>
      </rPr>
      <t>/ an soit 80 euros en 1 an par WC)</t>
    </r>
  </si>
  <si>
    <t>La pression d’eau est ajustée avec des aérateurs ou des commandes automatiques.</t>
  </si>
  <si>
    <t>4. Eau de service</t>
  </si>
  <si>
    <t>ℹ️ Vérifier et comptabiliser les purges ou drainage continus à l'égout (chaque robinet peut faire l'objet d'une évaluation).</t>
  </si>
  <si>
    <t>La possibilité de remplacer les circuits ouverts par des systèmes fermés, recirculés ou à air a été évaluée.</t>
  </si>
  <si>
    <t>Les consommations réelles sont comparées aux besoins théoriques du procédé.</t>
  </si>
  <si>
    <r>
      <rPr>
        <b/>
        <sz val="18"/>
        <rFont val="Calibri"/>
        <family val="2"/>
      </rPr>
      <t>4. Eau de service</t>
    </r>
    <r>
      <rPr>
        <sz val="18"/>
        <rFont val="Calibri"/>
        <family val="2"/>
      </rPr>
      <t xml:space="preserve"> </t>
    </r>
  </si>
  <si>
    <t>Les eaux de service sur le site</t>
  </si>
  <si>
    <t>Les eaux de refroidissement concernent la climatisation, les salles informatiques,  les procédés et les équipements dégageant de la chaleur.</t>
  </si>
  <si>
    <t>Les eaux de procédés désignent l'eau utilisée dans les processus industriels et de fabrication, que ce soit pour le fonctionnement des équipements, le nettoyage des installations, la fabrication de produits, ou le transport de matières.</t>
  </si>
  <si>
    <r>
      <t xml:space="preserve">Des rideaux de lavage sont installés pour limiter les pertes thermiques, si pertinents. </t>
    </r>
    <r>
      <rPr>
        <sz val="11"/>
        <color rgb="FFFFC000"/>
        <rFont val="Calibri"/>
        <family val="2"/>
      </rPr>
      <t>⚡</t>
    </r>
  </si>
  <si>
    <t>Eau de service</t>
  </si>
  <si>
    <r>
      <rPr>
        <b/>
        <sz val="18"/>
        <color theme="1"/>
        <rFont val="Calibri"/>
        <family val="2"/>
      </rPr>
      <t>3. Usages domestiques</t>
    </r>
    <r>
      <rPr>
        <b/>
        <sz val="18"/>
        <color theme="0"/>
        <rFont val="Calibri"/>
        <family val="2"/>
      </rPr>
      <t xml:space="preserve">
</t>
    </r>
  </si>
  <si>
    <t xml:space="preserve">Evaluation du volume annuel d'eau perdue (si pertinent) : </t>
  </si>
  <si>
    <t>Quelle est l'origine de l'eau de service perdue?</t>
  </si>
  <si>
    <t>Le potentiel d’intégration des eaux pluviales comme ressource alternative a déjà été évalué ou mis en oeuvre.</t>
  </si>
  <si>
    <t>Le devenir des condensats est connu et leur récupération envisagée ou mise en oeuvre.</t>
  </si>
  <si>
    <t>Une source d’eau alternative (eau de pluie) est envisagée pour l’arrosage ou mise en oeuvre.</t>
  </si>
  <si>
    <t>Une source d’eau alternative à l’eau potable est identifiée ou mise en oeuvre pour ce type d’usage.</t>
  </si>
  <si>
    <t>3. Usages domestiques</t>
  </si>
  <si>
    <t>Ex : Toilettes type A</t>
  </si>
  <si>
    <t>Le nettoyage d'autres surfaces (fenêtres, vitres, toitures, façades, quais…..)</t>
  </si>
  <si>
    <t>Lave-linge type A</t>
  </si>
  <si>
    <t>Entreprise :</t>
  </si>
  <si>
    <t>Volume (m3)</t>
  </si>
  <si>
    <t>Usage</t>
  </si>
  <si>
    <t>Part de ressources alternative [%]</t>
  </si>
  <si>
    <t>Fiabilité des mesures [%]</t>
  </si>
  <si>
    <t>Eau consommée pour cet usage</t>
  </si>
  <si>
    <t>Fontaines / Bassin d'agrément</t>
  </si>
  <si>
    <t xml:space="preserve">Année de référence : </t>
  </si>
  <si>
    <t>Année de référence des données</t>
  </si>
  <si>
    <t>Detail de la distribution des volumes d'eau (onglet 3, 4, 5, 6, 7, 8, 9)</t>
  </si>
  <si>
    <t>Volume [m3)</t>
  </si>
  <si>
    <r>
      <t>Demande totale en eau [m</t>
    </r>
    <r>
      <rPr>
        <b/>
        <vertAlign val="superscript"/>
        <sz val="16"/>
        <color theme="1"/>
        <rFont val="Aptos Narrow"/>
        <family val="2"/>
        <scheme val="minor"/>
      </rPr>
      <t>3</t>
    </r>
    <r>
      <rPr>
        <b/>
        <sz val="16"/>
        <color theme="1"/>
        <rFont val="Aptos Narrow"/>
        <family val="2"/>
        <scheme val="minor"/>
      </rPr>
      <t>/an]</t>
    </r>
  </si>
  <si>
    <t>Caractéristique de l'eau de purge. Préciser</t>
  </si>
  <si>
    <t>Conductivité élevée, 90°C</t>
  </si>
  <si>
    <t>Procédé 7</t>
  </si>
  <si>
    <t>Procédé 8</t>
  </si>
  <si>
    <t>Procédé 9</t>
  </si>
  <si>
    <t>Procédé 10</t>
  </si>
  <si>
    <r>
      <t>Volume annuel = Demande en eau [m</t>
    </r>
    <r>
      <rPr>
        <b/>
        <vertAlign val="superscript"/>
        <sz val="12"/>
        <color rgb="FFD35940"/>
        <rFont val="Calibri"/>
        <family val="2"/>
      </rPr>
      <t>3</t>
    </r>
    <r>
      <rPr>
        <b/>
        <sz val="12"/>
        <color rgb="FFD35940"/>
        <rFont val="Calibri"/>
        <family val="2"/>
      </rPr>
      <t>]</t>
    </r>
  </si>
  <si>
    <t>Les eaux domestiques désignent les eaux utilisés pour des besoins ménagers et personnels. 
L'audit de l'eau, dans ce cadre, se concentre sur l’utilisation de l’eau pour les besoins courants des employés et des installations de l’entreprise qui ne sont pas directement liés aux processus industriels. Cela inclut principalement l’eau utilisée pour les installations sanitaires (toilettes, lavabos, urinoirs), les kitchenettes, les espaces de restauration, les zones de lavage, ainsi que d’autres usages liés au confort des employés.</t>
  </si>
  <si>
    <t>Eau consommée</t>
  </si>
  <si>
    <r>
      <t>Différence annuelle entre la quantité rejetée et la quantité prélevée [m</t>
    </r>
    <r>
      <rPr>
        <vertAlign val="superscript"/>
        <sz val="11"/>
        <color theme="1"/>
        <rFont val="Calibri"/>
        <family val="2"/>
      </rPr>
      <t>3</t>
    </r>
    <r>
      <rPr>
        <sz val="11"/>
        <color theme="1"/>
        <rFont val="Calibri"/>
        <family val="2"/>
      </rPr>
      <t>]</t>
    </r>
  </si>
  <si>
    <t>Quantité d'eau annuelle pour l'alimentation des circuits ouverts</t>
  </si>
  <si>
    <r>
      <t>Volume direct prélevé  [m</t>
    </r>
    <r>
      <rPr>
        <b/>
        <vertAlign val="superscript"/>
        <sz val="16"/>
        <color theme="1"/>
        <rFont val="Aptos Narrow"/>
        <family val="2"/>
        <scheme val="minor"/>
      </rPr>
      <t>3</t>
    </r>
    <r>
      <rPr>
        <b/>
        <sz val="16"/>
        <color theme="1"/>
        <rFont val="Aptos Narrow"/>
        <family val="2"/>
        <scheme val="minor"/>
      </rPr>
      <t>/an]</t>
    </r>
  </si>
  <si>
    <t>Volume d'eau annuel prélevé pour les circuits ouverts</t>
  </si>
  <si>
    <t>Part d'eau potable
 [%]</t>
  </si>
  <si>
    <t>10. Tableau de bord - Synthèse des consommations</t>
  </si>
  <si>
    <t>Soit</t>
  </si>
  <si>
    <r>
      <t>m</t>
    </r>
    <r>
      <rPr>
        <b/>
        <vertAlign val="superscript"/>
        <sz val="12"/>
        <rFont val="Calibri"/>
        <family val="2"/>
      </rPr>
      <t>3</t>
    </r>
  </si>
  <si>
    <t>L'icône renvoie à une check-list de recommandations qui est associée à l’usage correspondant.</t>
  </si>
  <si>
    <t>Cette section est destinée à renseigner les informations génériques de l'entreprise et à préciser les caractéristiques de l'établissement pour normaliser la consommation d'eau en fonction de sa taille et de son secteur, facilitant ainsi le partage de ce document et la comparaison avec d'autres organisations similaires.</t>
  </si>
  <si>
    <t>Une source d’eau alternative (eau de pluie) est utilisée pour l’arrosage ou le mouillage des surfaces extérieures.</t>
  </si>
  <si>
    <t>5. Arrosage des espaces verts et espaces extérieurs</t>
  </si>
  <si>
    <t>Une source d’eau non potable (eau de pluie)est utilisée pour ces opérations.</t>
  </si>
  <si>
    <t xml:space="preserve">Ce document a été élaboré par le Luxembourg Institute of Science and Technology (LIST) en collaboration avec l'Administration de la Gestion de l'Eau (AGE) dans le cadre du projet "SaveWater fir Betriber", financé par le Ministère de l'Environnement du Climat et de la Biodiversité. Contact Administration de la gestion de l'eau, Nabila ADJAOUD: nabila.adjaoud@eau.etat.lu.
</t>
  </si>
  <si>
    <t xml:space="preserve">Outil Excel : « Audit eau_collecte de données »  </t>
  </si>
  <si>
    <t>Le fichier intègre les recommandations et les pistes d'actions pour maîtriser et réduire la consommation d'eau. Celles-ci sont disponibles et détaillées dans les mesures du KlimaPakt fir Betriber.</t>
  </si>
  <si>
    <t>La cellule contient une note explicative, vous donnant plus de détails sur la manière de remplir la case.</t>
  </si>
  <si>
    <t>Check-list</t>
  </si>
  <si>
    <r>
      <t xml:space="preserve">
</t>
    </r>
    <r>
      <rPr>
        <sz val="11"/>
        <color theme="1"/>
        <rFont val="Calibri"/>
        <family val="2"/>
      </rPr>
      <t xml:space="preserve">Somme de toutes les eaux utilisées dans le processus (réseau public, surface, souterraine, pluie, recyclage, autres sources), excluant l'eau alimentaire des circuits de refroidissement ouverts. 
</t>
    </r>
    <r>
      <rPr>
        <sz val="11"/>
        <color rgb="FFFFC000"/>
        <rFont val="Calibri"/>
        <family val="2"/>
      </rPr>
      <t xml:space="preserve">
</t>
    </r>
    <r>
      <rPr>
        <sz val="11"/>
        <color theme="1"/>
        <rFont val="Calibri"/>
        <family val="2"/>
      </rPr>
      <t xml:space="preserve"> </t>
    </r>
  </si>
  <si>
    <r>
      <t xml:space="preserve">
Somme de toutes les eaux prélevées directement dans le milieu naturel, y.c. les eaux destinées à l'alimentation des circuits de refroidissement ouverts (eau de surface et eau souterraine)
</t>
    </r>
    <r>
      <rPr>
        <sz val="11"/>
        <color rgb="FFFFC000"/>
        <rFont val="Calibri"/>
        <family val="2"/>
      </rPr>
      <t xml:space="preserve">
</t>
    </r>
    <r>
      <rPr>
        <sz val="11"/>
        <color theme="1"/>
        <rFont val="Calibri"/>
        <family val="2"/>
      </rPr>
      <t xml:space="preserve"> </t>
    </r>
  </si>
  <si>
    <r>
      <t xml:space="preserve">
Volume d’eau potable provenant du réseau public rapporté à la demande totale en eau.</t>
    </r>
    <r>
      <rPr>
        <sz val="11"/>
        <color rgb="FFFFC000"/>
        <rFont val="Calibri"/>
        <family val="2"/>
      </rPr>
      <t xml:space="preserve">
</t>
    </r>
  </si>
  <si>
    <r>
      <t xml:space="preserve">
Volume d’eau provenant de sources alternatives (eau de pluie, eau recyclée, autres sources non conventionnelles) rapporté à la demande totale en eau.
</t>
    </r>
    <r>
      <rPr>
        <sz val="11"/>
        <color rgb="FFFFC000"/>
        <rFont val="Calibri"/>
        <family val="2"/>
      </rPr>
      <t xml:space="preserve">
</t>
    </r>
  </si>
  <si>
    <t xml:space="preserve">
Écart entre le volume estimé par usage et sources d'eau et le volume réellement mesuré par les compteurs (onglet 2), calculé comme : 
Fiabilité (%)=(Volume estimé  –  Volume mesuré)/Volume mesuré. 
</t>
  </si>
  <si>
    <t>Check liste de points de contrôle essentiels par usage</t>
  </si>
  <si>
    <r>
      <t>Volume consommé annuellement [m</t>
    </r>
    <r>
      <rPr>
        <vertAlign val="superscript"/>
        <sz val="11"/>
        <color theme="1"/>
        <rFont val="Calibri"/>
        <family val="2"/>
      </rPr>
      <t>3</t>
    </r>
    <r>
      <rPr>
        <sz val="11"/>
        <color theme="1"/>
        <rFont val="Calibri"/>
        <family val="2"/>
      </rPr>
      <t xml:space="preserve">] 
</t>
    </r>
    <r>
      <rPr>
        <sz val="9"/>
        <color theme="1"/>
        <rFont val="Calibri"/>
        <family val="2"/>
      </rPr>
      <t>(1000 litres  = 1m</t>
    </r>
    <r>
      <rPr>
        <vertAlign val="superscript"/>
        <sz val="9"/>
        <color theme="1"/>
        <rFont val="Calibri"/>
        <family val="2"/>
      </rPr>
      <t>3</t>
    </r>
    <r>
      <rPr>
        <sz val="9"/>
        <color theme="1"/>
        <rFont val="Calibri"/>
        <family val="2"/>
      </rPr>
      <t>)</t>
    </r>
  </si>
  <si>
    <r>
      <t>Volume consommé annuellement [m</t>
    </r>
    <r>
      <rPr>
        <vertAlign val="superscript"/>
        <sz val="11"/>
        <color theme="1"/>
        <rFont val="Calibri"/>
        <family val="2"/>
      </rPr>
      <t>3</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</si>
</sst>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 ;\-0\ ;;\ @"/>
  </numFmts>
  <fonts count="91" x14ac:knownFonts="1">
    <font>
      <sz val="11"/>
      <color theme="1"/>
      <name val="Aptos Narrow"/>
      <family val="2"/>
      <scheme val="minor"/>
    </font>
    <font>
      <sz val="9"/>
      <color indexed="81"/>
      <name val="Tahoma"/>
      <family val="2"/>
    </font>
    <font>
      <b/>
      <sz val="9"/>
      <color indexed="81"/>
      <name val="Tahoma"/>
      <family val="2"/>
    </font>
    <font>
      <sz val="9"/>
      <name val="Aptos Narrow"/>
      <family val="2"/>
      <scheme val="minor"/>
    </font>
    <font>
      <sz val="11"/>
      <color theme="1"/>
      <name val="Aptos Narrow"/>
      <family val="2"/>
      <scheme val="minor"/>
    </font>
    <font>
      <sz val="8"/>
      <name val="Aptos Narrow"/>
      <family val="2"/>
      <scheme val="minor"/>
    </font>
    <font>
      <b/>
      <sz val="12"/>
      <name val="Calibri"/>
      <family val="2"/>
    </font>
    <font>
      <sz val="11"/>
      <name val="Calibri"/>
      <family val="2"/>
    </font>
    <font>
      <b/>
      <sz val="11"/>
      <name val="Calibri"/>
      <family val="2"/>
    </font>
    <font>
      <i/>
      <sz val="11"/>
      <name val="Calibri"/>
      <family val="2"/>
    </font>
    <font>
      <sz val="11"/>
      <color theme="1"/>
      <name val="Calibri"/>
      <family val="2"/>
    </font>
    <font>
      <sz val="12"/>
      <color theme="1"/>
      <name val="Calibri"/>
      <family val="2"/>
    </font>
    <font>
      <sz val="12"/>
      <name val="Calibri"/>
      <family val="2"/>
    </font>
    <font>
      <b/>
      <sz val="12"/>
      <color theme="1"/>
      <name val="Calibri"/>
      <family val="2"/>
    </font>
    <font>
      <vertAlign val="superscript"/>
      <sz val="11"/>
      <color theme="1"/>
      <name val="Calibri"/>
      <family val="2"/>
    </font>
    <font>
      <sz val="11"/>
      <color rgb="FFFFC000"/>
      <name val="Calibri"/>
      <family val="2"/>
    </font>
    <font>
      <b/>
      <sz val="14"/>
      <color theme="0"/>
      <name val="Calibri"/>
      <family val="2"/>
    </font>
    <font>
      <i/>
      <sz val="9"/>
      <color theme="1" tint="0.499984740745262"/>
      <name val="Calibri"/>
      <family val="2"/>
    </font>
    <font>
      <sz val="11"/>
      <color theme="1" tint="0.499984740745262"/>
      <name val="Calibri"/>
      <family val="2"/>
    </font>
    <font>
      <i/>
      <vertAlign val="superscript"/>
      <sz val="9"/>
      <color theme="1" tint="0.499984740745262"/>
      <name val="Calibri"/>
      <family val="2"/>
    </font>
    <font>
      <sz val="8"/>
      <color theme="1"/>
      <name val="Calibri"/>
      <family val="2"/>
    </font>
    <font>
      <b/>
      <sz val="10"/>
      <color rgb="FF00B0F0"/>
      <name val="Calibri"/>
      <family val="2"/>
    </font>
    <font>
      <sz val="22"/>
      <color rgb="FF00B0F0"/>
      <name val="Playbill"/>
      <family val="5"/>
    </font>
    <font>
      <sz val="9"/>
      <name val="Calibri"/>
      <family val="2"/>
    </font>
    <font>
      <sz val="9"/>
      <color theme="0" tint="-0.499984740745262"/>
      <name val="Calibri"/>
      <family val="2"/>
    </font>
    <font>
      <b/>
      <sz val="16"/>
      <name val="Calibri"/>
      <family val="2"/>
    </font>
    <font>
      <b/>
      <sz val="14"/>
      <name val="Calibri"/>
      <family val="2"/>
    </font>
    <font>
      <b/>
      <u/>
      <sz val="11"/>
      <name val="Calibri"/>
      <family val="2"/>
    </font>
    <font>
      <b/>
      <sz val="11"/>
      <color theme="1"/>
      <name val="Calibri"/>
      <family val="2"/>
    </font>
    <font>
      <sz val="9"/>
      <color theme="1"/>
      <name val="Calibri"/>
      <family val="2"/>
    </font>
    <font>
      <sz val="9"/>
      <color theme="1" tint="0.499984740745262"/>
      <name val="Calibri"/>
      <family val="2"/>
    </font>
    <font>
      <sz val="10"/>
      <color theme="1" tint="0.499984740745262"/>
      <name val="Aptos Narrow"/>
      <family val="2"/>
      <scheme val="minor"/>
    </font>
    <font>
      <sz val="9"/>
      <color theme="1" tint="0.499984740745262"/>
      <name val="Aptos Narrow"/>
      <family val="2"/>
      <scheme val="minor"/>
    </font>
    <font>
      <sz val="14"/>
      <color theme="1"/>
      <name val="Calibri"/>
      <family val="2"/>
    </font>
    <font>
      <b/>
      <sz val="18"/>
      <color theme="1"/>
      <name val="Calibri"/>
      <family val="2"/>
    </font>
    <font>
      <sz val="18"/>
      <color theme="1"/>
      <name val="Calibri"/>
      <family val="2"/>
    </font>
    <font>
      <b/>
      <sz val="14"/>
      <color theme="1"/>
      <name val="Calibri"/>
      <family val="2"/>
    </font>
    <font>
      <b/>
      <u/>
      <sz val="14"/>
      <color theme="3" tint="0.39997558519241921"/>
      <name val="Segoe UI Emoji"/>
      <family val="2"/>
    </font>
    <font>
      <b/>
      <u/>
      <sz val="14"/>
      <color theme="3" tint="0.39997558519241921"/>
      <name val="Aptos Narrow"/>
      <family val="2"/>
      <scheme val="minor"/>
    </font>
    <font>
      <sz val="14"/>
      <name val="Calibri"/>
      <family val="2"/>
    </font>
    <font>
      <b/>
      <u/>
      <sz val="11"/>
      <color theme="3" tint="0.39997558519241921"/>
      <name val="Calibri"/>
      <family val="2"/>
    </font>
    <font>
      <sz val="11"/>
      <color theme="0"/>
      <name val="Calibri"/>
      <family val="2"/>
    </font>
    <font>
      <vertAlign val="superscript"/>
      <sz val="11"/>
      <name val="Calibri"/>
      <family val="2"/>
    </font>
    <font>
      <b/>
      <sz val="11"/>
      <color theme="3" tint="9.9978637043366805E-2"/>
      <name val="Calibri"/>
      <family val="2"/>
    </font>
    <font>
      <vertAlign val="superscript"/>
      <sz val="9"/>
      <color theme="1"/>
      <name val="Calibri"/>
      <family val="2"/>
    </font>
    <font>
      <vertAlign val="subscript"/>
      <sz val="11"/>
      <color theme="1"/>
      <name val="Calibri"/>
      <family val="2"/>
    </font>
    <font>
      <b/>
      <sz val="18"/>
      <name val="Calibri"/>
      <family val="2"/>
    </font>
    <font>
      <sz val="11"/>
      <color theme="0" tint="-0.499984740745262"/>
      <name val="Calibri"/>
      <family val="2"/>
    </font>
    <font>
      <sz val="18"/>
      <name val="Calibri"/>
      <family val="2"/>
    </font>
    <font>
      <u/>
      <sz val="9"/>
      <color theme="1" tint="0.499984740745262"/>
      <name val="Calibri"/>
      <family val="2"/>
    </font>
    <font>
      <vertAlign val="superscript"/>
      <sz val="9"/>
      <color theme="1" tint="0.499984740745262"/>
      <name val="Calibri"/>
      <family val="2"/>
    </font>
    <font>
      <u/>
      <sz val="11"/>
      <color theme="1"/>
      <name val="Calibri"/>
      <family val="2"/>
    </font>
    <font>
      <b/>
      <sz val="11"/>
      <color theme="0"/>
      <name val="Calibri"/>
      <family val="2"/>
    </font>
    <font>
      <sz val="10"/>
      <color theme="1"/>
      <name val="Calibri"/>
      <family val="2"/>
    </font>
    <font>
      <b/>
      <sz val="9"/>
      <color theme="1" tint="0.499984740745262"/>
      <name val="Calibri"/>
      <family val="2"/>
    </font>
    <font>
      <b/>
      <sz val="9"/>
      <color theme="1"/>
      <name val="Calibri"/>
      <family val="2"/>
    </font>
    <font>
      <b/>
      <vertAlign val="superscript"/>
      <sz val="11"/>
      <color theme="1"/>
      <name val="Calibri"/>
      <family val="2"/>
    </font>
    <font>
      <sz val="9"/>
      <color rgb="FFFF0000"/>
      <name val="Calibri"/>
      <family val="2"/>
    </font>
    <font>
      <vertAlign val="superscript"/>
      <sz val="12"/>
      <color theme="1"/>
      <name val="Calibri"/>
      <family val="2"/>
    </font>
    <font>
      <b/>
      <vertAlign val="superscript"/>
      <sz val="12"/>
      <color theme="1"/>
      <name val="Calibri"/>
      <family val="2"/>
    </font>
    <font>
      <b/>
      <sz val="11"/>
      <color theme="1" tint="0.499984740745262"/>
      <name val="Calibri"/>
      <family val="2"/>
    </font>
    <font>
      <b/>
      <sz val="14"/>
      <color theme="3" tint="0.39994506668294322"/>
      <name val="Calibri"/>
      <family val="2"/>
    </font>
    <font>
      <sz val="11"/>
      <color theme="7" tint="-0.249977111117893"/>
      <name val="Calibri"/>
      <family val="2"/>
    </font>
    <font>
      <sz val="9"/>
      <color theme="7" tint="-0.249977111117893"/>
      <name val="Calibri"/>
      <family val="2"/>
    </font>
    <font>
      <vertAlign val="superscript"/>
      <sz val="9"/>
      <color theme="7" tint="-0.249977111117893"/>
      <name val="Calibri"/>
      <family val="2"/>
    </font>
    <font>
      <u/>
      <sz val="9"/>
      <color theme="7" tint="-0.249977111117893"/>
      <name val="Aptos Narrow"/>
      <family val="2"/>
      <scheme val="minor"/>
    </font>
    <font>
      <sz val="9"/>
      <color theme="7" tint="-0.249977111117893"/>
      <name val="Aptos Narrow"/>
      <family val="2"/>
      <scheme val="minor"/>
    </font>
    <font>
      <u/>
      <sz val="11"/>
      <name val="Calibri"/>
      <family val="2"/>
    </font>
    <font>
      <b/>
      <u/>
      <sz val="11"/>
      <color theme="7" tint="-0.24994659260841701"/>
      <name val="Calibri"/>
      <family val="2"/>
    </font>
    <font>
      <b/>
      <sz val="12"/>
      <color rgb="FFFFC000"/>
      <name val="Calibri"/>
      <family val="2"/>
    </font>
    <font>
      <sz val="9"/>
      <color rgb="FFFFC000"/>
      <name val="Calibri"/>
      <family val="2"/>
    </font>
    <font>
      <b/>
      <sz val="18"/>
      <color theme="0"/>
      <name val="Calibri"/>
      <family val="2"/>
    </font>
    <font>
      <b/>
      <sz val="11"/>
      <color theme="0"/>
      <name val="Aptos Narrow"/>
      <family val="2"/>
      <scheme val="minor"/>
    </font>
    <font>
      <sz val="11"/>
      <color theme="0"/>
      <name val="Aptos Narrow"/>
      <family val="2"/>
      <scheme val="minor"/>
    </font>
    <font>
      <b/>
      <sz val="18"/>
      <color rgb="FF0070C0"/>
      <name val="Calibri"/>
      <family val="2"/>
    </font>
    <font>
      <sz val="11"/>
      <color rgb="FF0070C0"/>
      <name val="Calibri"/>
      <family val="2"/>
    </font>
    <font>
      <b/>
      <sz val="16"/>
      <color theme="1"/>
      <name val="Aptos Narrow"/>
      <family val="2"/>
      <scheme val="minor"/>
    </font>
    <font>
      <b/>
      <vertAlign val="superscript"/>
      <sz val="16"/>
      <color theme="1"/>
      <name val="Aptos Narrow"/>
      <family val="2"/>
      <scheme val="minor"/>
    </font>
    <font>
      <sz val="16"/>
      <name val="Calibri"/>
      <family val="2"/>
    </font>
    <font>
      <b/>
      <sz val="16"/>
      <color rgb="FF0070C0"/>
      <name val="Calibri"/>
      <family val="2"/>
    </font>
    <font>
      <b/>
      <sz val="14"/>
      <color theme="1"/>
      <name val="Aptos Display"/>
      <family val="2"/>
      <scheme val="major"/>
    </font>
    <font>
      <sz val="14"/>
      <color theme="1"/>
      <name val="Aptos Display"/>
      <family val="2"/>
      <scheme val="major"/>
    </font>
    <font>
      <b/>
      <sz val="12"/>
      <color theme="3" tint="0.39997558519241921"/>
      <name val="Calibri"/>
      <family val="2"/>
    </font>
    <font>
      <b/>
      <sz val="12"/>
      <color theme="6"/>
      <name val="Calibri"/>
      <family val="2"/>
    </font>
    <font>
      <b/>
      <sz val="12"/>
      <color rgb="FFD35940"/>
      <name val="Calibri"/>
      <family val="2"/>
    </font>
    <font>
      <b/>
      <vertAlign val="superscript"/>
      <sz val="12"/>
      <color rgb="FFD35940"/>
      <name val="Calibri"/>
      <family val="2"/>
    </font>
    <font>
      <sz val="14"/>
      <color theme="0"/>
      <name val="Calibri"/>
      <family val="2"/>
    </font>
    <font>
      <sz val="10"/>
      <color theme="0" tint="-0.499984740745262"/>
      <name val="Calibri"/>
      <family val="2"/>
    </font>
    <font>
      <b/>
      <vertAlign val="superscript"/>
      <sz val="12"/>
      <name val="Calibri"/>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BDD7EE"/>
        <bgColor rgb="FFBDD7EE"/>
      </patternFill>
    </fill>
    <fill>
      <patternFill patternType="solid">
        <fgColor theme="3"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theme="7" tint="-0.249977111117893"/>
        <bgColor indexed="64"/>
      </patternFill>
    </fill>
    <fill>
      <patternFill patternType="solid">
        <fgColor theme="0" tint="-4.9989318521683403E-2"/>
        <bgColor indexed="64"/>
      </patternFill>
    </fill>
  </fills>
  <borders count="170">
    <border>
      <left/>
      <right/>
      <top/>
      <bottom/>
      <diagonal/>
    </border>
    <border>
      <left/>
      <right style="medium">
        <color theme="3" tint="9.9978637043366805E-2"/>
      </right>
      <top/>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style="thin">
        <color theme="3" tint="9.9978637043366805E-2"/>
      </left>
      <right/>
      <top style="thin">
        <color theme="3" tint="9.9978637043366805E-2"/>
      </top>
      <bottom style="thin">
        <color theme="3" tint="9.9978637043366805E-2"/>
      </bottom>
      <diagonal/>
    </border>
    <border>
      <left/>
      <right style="thin">
        <color theme="3" tint="9.9978637043366805E-2"/>
      </right>
      <top style="thin">
        <color theme="3" tint="9.9978637043366805E-2"/>
      </top>
      <bottom style="thin">
        <color theme="3" tint="9.9978637043366805E-2"/>
      </bottom>
      <diagonal/>
    </border>
    <border>
      <left/>
      <right/>
      <top style="thin">
        <color theme="3" tint="9.9978637043366805E-2"/>
      </top>
      <bottom style="thin">
        <color theme="3" tint="9.9978637043366805E-2"/>
      </bottom>
      <diagonal/>
    </border>
    <border>
      <left style="thin">
        <color theme="3" tint="9.9948118533890809E-2"/>
      </left>
      <right style="thin">
        <color theme="3" tint="9.9948118533890809E-2"/>
      </right>
      <top style="thin">
        <color theme="3" tint="9.9948118533890809E-2"/>
      </top>
      <bottom style="thin">
        <color theme="3" tint="9.9948118533890809E-2"/>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style="thin">
        <color theme="3" tint="9.9917600024414813E-2"/>
      </left>
      <right style="thin">
        <color theme="3" tint="9.9917600024414813E-2"/>
      </right>
      <top style="thin">
        <color theme="3" tint="9.9948118533890809E-2"/>
      </top>
      <bottom style="thin">
        <color theme="3" tint="9.9948118533890809E-2"/>
      </bottom>
      <diagonal/>
    </border>
    <border>
      <left style="thin">
        <color theme="3" tint="9.9917600024414813E-2"/>
      </left>
      <right style="thin">
        <color theme="3" tint="9.9917600024414813E-2"/>
      </right>
      <top style="thin">
        <color theme="3" tint="9.9917600024414813E-2"/>
      </top>
      <bottom style="thin">
        <color theme="3" tint="9.9917600024414813E-2"/>
      </bottom>
      <diagonal/>
    </border>
    <border>
      <left style="thin">
        <color theme="3" tint="9.9917600024414813E-2"/>
      </left>
      <right/>
      <top style="thin">
        <color theme="3" tint="9.9917600024414813E-2"/>
      </top>
      <bottom style="thin">
        <color theme="3" tint="9.9917600024414813E-2"/>
      </bottom>
      <diagonal/>
    </border>
    <border>
      <left/>
      <right style="thin">
        <color theme="3" tint="9.9917600024414813E-2"/>
      </right>
      <top style="thin">
        <color theme="3" tint="9.9917600024414813E-2"/>
      </top>
      <bottom style="thin">
        <color theme="3" tint="9.9917600024414813E-2"/>
      </bottom>
      <diagonal/>
    </border>
    <border>
      <left style="thin">
        <color theme="3" tint="9.9978637043366805E-2"/>
      </left>
      <right style="thin">
        <color theme="3" tint="9.9978637043366805E-2"/>
      </right>
      <top/>
      <bottom style="thin">
        <color theme="3" tint="9.9978637043366805E-2"/>
      </bottom>
      <diagonal/>
    </border>
    <border>
      <left/>
      <right style="thin">
        <color theme="3" tint="9.9978637043366805E-2"/>
      </right>
      <top/>
      <bottom style="thin">
        <color theme="3" tint="9.9978637043366805E-2"/>
      </bottom>
      <diagonal/>
    </border>
    <border>
      <left style="thin">
        <color theme="3" tint="9.9917600024414813E-2"/>
      </left>
      <right style="thin">
        <color theme="3" tint="9.9917600024414813E-2"/>
      </right>
      <top/>
      <bottom style="thin">
        <color theme="3" tint="9.9917600024414813E-2"/>
      </bottom>
      <diagonal/>
    </border>
    <border>
      <left style="thin">
        <color theme="3" tint="9.9948118533890809E-2"/>
      </left>
      <right/>
      <top style="thin">
        <color theme="3" tint="9.9948118533890809E-2"/>
      </top>
      <bottom/>
      <diagonal/>
    </border>
    <border>
      <left style="thin">
        <color theme="3" tint="9.9948118533890809E-2"/>
      </left>
      <right/>
      <top/>
      <bottom style="thin">
        <color theme="3" tint="9.9948118533890809E-2"/>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185A8F"/>
      </left>
      <right style="thin">
        <color rgb="FF185A8F"/>
      </right>
      <top style="thin">
        <color rgb="FF185A8F"/>
      </top>
      <bottom style="thin">
        <color rgb="FF185A8F"/>
      </bottom>
      <diagonal/>
    </border>
    <border>
      <left style="thin">
        <color rgb="FF185A8F"/>
      </left>
      <right/>
      <top style="thin">
        <color rgb="FF185A8F"/>
      </top>
      <bottom style="thin">
        <color rgb="FF185A8F"/>
      </bottom>
      <diagonal/>
    </border>
    <border>
      <left/>
      <right style="thin">
        <color rgb="FF185A8F"/>
      </right>
      <top style="thin">
        <color rgb="FF185A8F"/>
      </top>
      <bottom style="thin">
        <color rgb="FF185A8F"/>
      </bottom>
      <diagonal/>
    </border>
    <border>
      <left/>
      <right/>
      <top style="thin">
        <color rgb="FF185A8F"/>
      </top>
      <bottom style="thin">
        <color rgb="FF185A8F"/>
      </bottom>
      <diagonal/>
    </border>
    <border>
      <left style="thin">
        <color rgb="FF185A8F"/>
      </left>
      <right/>
      <top style="thin">
        <color rgb="FF185A8F"/>
      </top>
      <bottom/>
      <diagonal/>
    </border>
    <border>
      <left/>
      <right/>
      <top style="thin">
        <color rgb="FF185A8F"/>
      </top>
      <bottom/>
      <diagonal/>
    </border>
    <border>
      <left/>
      <right style="thin">
        <color rgb="FF185A8F"/>
      </right>
      <top style="thin">
        <color rgb="FF185A8F"/>
      </top>
      <bottom/>
      <diagonal/>
    </border>
    <border>
      <left style="thin">
        <color rgb="FF185A8F"/>
      </left>
      <right/>
      <top/>
      <bottom style="thin">
        <color rgb="FF185A8F"/>
      </bottom>
      <diagonal/>
    </border>
    <border>
      <left/>
      <right/>
      <top/>
      <bottom style="thin">
        <color rgb="FF185A8F"/>
      </bottom>
      <diagonal/>
    </border>
    <border>
      <left/>
      <right style="thin">
        <color rgb="FF185A8F"/>
      </right>
      <top/>
      <bottom style="thin">
        <color rgb="FF185A8F"/>
      </bottom>
      <diagonal/>
    </border>
    <border>
      <left style="thin">
        <color indexed="64"/>
      </left>
      <right/>
      <top style="thin">
        <color theme="3" tint="9.9978637043366805E-2"/>
      </top>
      <bottom style="thin">
        <color theme="3" tint="9.9978637043366805E-2"/>
      </bottom>
      <diagonal/>
    </border>
    <border>
      <left/>
      <right style="thin">
        <color indexed="64"/>
      </right>
      <top/>
      <bottom style="thin">
        <color indexed="64"/>
      </bottom>
      <diagonal/>
    </border>
    <border>
      <left/>
      <right style="double">
        <color theme="3" tint="9.9978637043366805E-2"/>
      </right>
      <top style="thin">
        <color theme="3" tint="9.9978637043366805E-2"/>
      </top>
      <bottom style="thin">
        <color theme="3" tint="9.9978637043366805E-2"/>
      </bottom>
      <diagonal/>
    </border>
    <border>
      <left style="double">
        <color theme="3" tint="9.9978637043366805E-2"/>
      </left>
      <right/>
      <top style="thin">
        <color theme="3" tint="9.9978637043366805E-2"/>
      </top>
      <bottom style="thin">
        <color theme="3" tint="9.9978637043366805E-2"/>
      </bottom>
      <diagonal/>
    </border>
    <border>
      <left/>
      <right style="thin">
        <color indexed="64"/>
      </right>
      <top/>
      <bottom style="thin">
        <color theme="3" tint="9.9978637043366805E-2"/>
      </bottom>
      <diagonal/>
    </border>
    <border>
      <left/>
      <right/>
      <top/>
      <bottom style="thin">
        <color indexed="64"/>
      </bottom>
      <diagonal/>
    </border>
    <border>
      <left/>
      <right/>
      <top/>
      <bottom style="thin">
        <color theme="3" tint="9.9948118533890809E-2"/>
      </bottom>
      <diagonal/>
    </border>
    <border>
      <left style="thin">
        <color theme="3" tint="9.9917600024414813E-2"/>
      </left>
      <right/>
      <top style="thin">
        <color theme="3" tint="9.9917600024414813E-2"/>
      </top>
      <bottom/>
      <diagonal/>
    </border>
    <border>
      <left/>
      <right/>
      <top style="thin">
        <color theme="3" tint="9.9917600024414813E-2"/>
      </top>
      <bottom/>
      <diagonal/>
    </border>
    <border>
      <left/>
      <right style="thin">
        <color theme="3" tint="9.9917600024414813E-2"/>
      </right>
      <top style="thin">
        <color theme="3" tint="9.9917600024414813E-2"/>
      </top>
      <bottom/>
      <diagonal/>
    </border>
    <border>
      <left style="thin">
        <color theme="3" tint="9.9917600024414813E-2"/>
      </left>
      <right/>
      <top/>
      <bottom style="thin">
        <color theme="3" tint="9.9948118533890809E-2"/>
      </bottom>
      <diagonal/>
    </border>
    <border>
      <left/>
      <right style="thin">
        <color theme="3" tint="9.9917600024414813E-2"/>
      </right>
      <top/>
      <bottom style="thin">
        <color theme="3" tint="9.9948118533890809E-2"/>
      </bottom>
      <diagonal/>
    </border>
    <border>
      <left/>
      <right style="thin">
        <color theme="3" tint="9.9917600024414813E-2"/>
      </right>
      <top style="thin">
        <color theme="3" tint="9.9948118533890809E-2"/>
      </top>
      <bottom style="thin">
        <color theme="3" tint="9.9948118533890809E-2"/>
      </bottom>
      <diagonal/>
    </border>
    <border>
      <left/>
      <right style="thin">
        <color theme="3" tint="9.9948118533890809E-2"/>
      </right>
      <top style="thin">
        <color theme="3" tint="9.9948118533890809E-2"/>
      </top>
      <bottom/>
      <diagonal/>
    </border>
    <border>
      <left/>
      <right style="thin">
        <color theme="3" tint="9.9948118533890809E-2"/>
      </right>
      <top/>
      <bottom style="thin">
        <color theme="3" tint="9.9948118533890809E-2"/>
      </bottom>
      <diagonal/>
    </border>
    <border>
      <left/>
      <right/>
      <top style="thin">
        <color theme="3" tint="9.9887081514938816E-2"/>
      </top>
      <bottom style="thin">
        <color theme="3" tint="9.9887081514938816E-2"/>
      </bottom>
      <diagonal/>
    </border>
    <border>
      <left/>
      <right/>
      <top style="thin">
        <color theme="3" tint="9.9887081514938816E-2"/>
      </top>
      <bottom/>
      <diagonal/>
    </border>
    <border>
      <left style="thin">
        <color theme="3" tint="9.9917600024414813E-2"/>
      </left>
      <right/>
      <top style="thin">
        <color theme="3" tint="9.9948118533890809E-2"/>
      </top>
      <bottom style="thin">
        <color theme="3" tint="9.9948118533890809E-2"/>
      </bottom>
      <diagonal/>
    </border>
    <border>
      <left style="thin">
        <color rgb="FF185A8F"/>
      </left>
      <right/>
      <top/>
      <bottom/>
      <diagonal/>
    </border>
    <border>
      <left/>
      <right style="thin">
        <color rgb="FF185A8F"/>
      </right>
      <top/>
      <bottom/>
      <diagonal/>
    </border>
    <border>
      <left style="thin">
        <color theme="3" tint="9.9887081514938816E-2"/>
      </left>
      <right style="thin">
        <color theme="3" tint="9.9917600024414813E-2"/>
      </right>
      <top style="thin">
        <color theme="3" tint="9.9948118533890809E-2"/>
      </top>
      <bottom style="thin">
        <color theme="3" tint="9.9948118533890809E-2"/>
      </bottom>
      <diagonal/>
    </border>
    <border>
      <left style="thin">
        <color theme="3" tint="9.9887081514938816E-2"/>
      </left>
      <right style="thin">
        <color theme="3" tint="9.9917600024414813E-2"/>
      </right>
      <top/>
      <bottom style="thin">
        <color theme="3" tint="9.9948118533890809E-2"/>
      </bottom>
      <diagonal/>
    </border>
    <border>
      <left style="thin">
        <color theme="3" tint="9.9917600024414813E-2"/>
      </left>
      <right style="thin">
        <color theme="3" tint="9.9917600024414813E-2"/>
      </right>
      <top/>
      <bottom style="thin">
        <color theme="3" tint="9.9948118533890809E-2"/>
      </bottom>
      <diagonal/>
    </border>
    <border>
      <left style="thin">
        <color theme="3" tint="9.9948118533890809E-2"/>
      </left>
      <right style="thin">
        <color theme="3" tint="9.9948118533890809E-2"/>
      </right>
      <top/>
      <bottom style="thin">
        <color theme="3" tint="9.9948118533890809E-2"/>
      </bottom>
      <diagonal/>
    </border>
    <border>
      <left style="thin">
        <color rgb="FF185A8F"/>
      </left>
      <right style="thin">
        <color rgb="FF185A8F"/>
      </right>
      <top/>
      <bottom style="thin">
        <color rgb="FF185A8F"/>
      </bottom>
      <diagonal/>
    </border>
    <border>
      <left style="thin">
        <color rgb="FF185A8F"/>
      </left>
      <right style="thin">
        <color rgb="FF185A8F"/>
      </right>
      <top style="thin">
        <color rgb="FF185A8F"/>
      </top>
      <bottom/>
      <diagonal/>
    </border>
    <border>
      <left style="thin">
        <color rgb="FF185A8F"/>
      </left>
      <right style="thin">
        <color rgb="FF185A8F"/>
      </right>
      <top/>
      <bottom/>
      <diagonal/>
    </border>
    <border>
      <left style="thin">
        <color theme="3" tint="9.9917600024414813E-2"/>
      </left>
      <right/>
      <top/>
      <bottom style="thin">
        <color theme="3" tint="9.9917600024414813E-2"/>
      </bottom>
      <diagonal/>
    </border>
    <border>
      <left/>
      <right style="thin">
        <color theme="3" tint="9.9917600024414813E-2"/>
      </right>
      <top/>
      <bottom style="thin">
        <color theme="3" tint="9.9917600024414813E-2"/>
      </bottom>
      <diagonal/>
    </border>
    <border>
      <left/>
      <right/>
      <top style="thin">
        <color theme="3" tint="9.9917600024414813E-2"/>
      </top>
      <bottom style="thin">
        <color theme="3" tint="9.9917600024414813E-2"/>
      </bottom>
      <diagonal/>
    </border>
    <border>
      <left style="thin">
        <color theme="3" tint="9.9887081514938816E-2"/>
      </left>
      <right style="thin">
        <color theme="3" tint="9.9887081514938816E-2"/>
      </right>
      <top style="thin">
        <color theme="3" tint="9.9887081514938816E-2"/>
      </top>
      <bottom style="thin">
        <color theme="3" tint="9.9887081514938816E-2"/>
      </bottom>
      <diagonal/>
    </border>
    <border>
      <left style="thin">
        <color theme="3" tint="9.9887081514938816E-2"/>
      </left>
      <right/>
      <top style="thin">
        <color theme="3" tint="9.9887081514938816E-2"/>
      </top>
      <bottom style="thin">
        <color theme="3" tint="9.9887081514938816E-2"/>
      </bottom>
      <diagonal/>
    </border>
    <border>
      <left/>
      <right style="thin">
        <color theme="3" tint="9.9887081514938816E-2"/>
      </right>
      <top style="thin">
        <color theme="3" tint="9.9887081514938816E-2"/>
      </top>
      <bottom style="thin">
        <color theme="3" tint="9.9887081514938816E-2"/>
      </bottom>
      <diagonal/>
    </border>
    <border>
      <left style="thin">
        <color theme="3" tint="9.985656300546282E-2"/>
      </left>
      <right style="thin">
        <color theme="3" tint="9.985656300546282E-2"/>
      </right>
      <top style="thin">
        <color theme="3" tint="9.985656300546282E-2"/>
      </top>
      <bottom style="thin">
        <color theme="3" tint="9.985656300546282E-2"/>
      </bottom>
      <diagonal/>
    </border>
    <border>
      <left style="thin">
        <color theme="3" tint="9.9887081514938816E-2"/>
      </left>
      <right style="thin">
        <color theme="3" tint="9.9887081514938816E-2"/>
      </right>
      <top/>
      <bottom style="thin">
        <color theme="3" tint="9.9887081514938816E-2"/>
      </bottom>
      <diagonal/>
    </border>
    <border>
      <left style="thin">
        <color theme="3" tint="9.9887081514938816E-2"/>
      </left>
      <right/>
      <top/>
      <bottom style="thin">
        <color theme="3" tint="9.9887081514938816E-2"/>
      </bottom>
      <diagonal/>
    </border>
    <border>
      <left/>
      <right/>
      <top/>
      <bottom style="thin">
        <color theme="3" tint="9.9887081514938816E-2"/>
      </bottom>
      <diagonal/>
    </border>
    <border>
      <left/>
      <right style="thin">
        <color theme="3" tint="9.9887081514938816E-2"/>
      </right>
      <top/>
      <bottom style="thin">
        <color theme="3" tint="9.9887081514938816E-2"/>
      </bottom>
      <diagonal/>
    </border>
    <border>
      <left style="medium">
        <color rgb="FF185A8F"/>
      </left>
      <right style="medium">
        <color rgb="FF185A8F"/>
      </right>
      <top style="medium">
        <color rgb="FF185A8F"/>
      </top>
      <bottom style="medium">
        <color rgb="FF185A8F"/>
      </bottom>
      <diagonal/>
    </border>
    <border>
      <left style="thin">
        <color theme="3" tint="9.9887081514938816E-2"/>
      </left>
      <right style="thin">
        <color theme="3" tint="9.985656300546282E-2"/>
      </right>
      <top style="thin">
        <color theme="3" tint="9.9887081514938816E-2"/>
      </top>
      <bottom style="thin">
        <color theme="3" tint="9.9887081514938816E-2"/>
      </bottom>
      <diagonal/>
    </border>
    <border>
      <left style="thin">
        <color theme="3" tint="9.9887081514938816E-2"/>
      </left>
      <right style="thin">
        <color theme="3" tint="9.985656300546282E-2"/>
      </right>
      <top style="thin">
        <color theme="3" tint="9.9887081514938816E-2"/>
      </top>
      <bottom/>
      <diagonal/>
    </border>
    <border>
      <left style="thin">
        <color theme="3" tint="9.9887081514938816E-2"/>
      </left>
      <right style="thin">
        <color theme="3" tint="9.985656300546282E-2"/>
      </right>
      <top/>
      <bottom style="thin">
        <color theme="3" tint="9.9887081514938816E-2"/>
      </bottom>
      <diagonal/>
    </border>
    <border>
      <left/>
      <right style="medium">
        <color rgb="FFFF0000"/>
      </right>
      <top style="thin">
        <color theme="3" tint="9.9948118533890809E-2"/>
      </top>
      <bottom style="thin">
        <color theme="3" tint="9.9948118533890809E-2"/>
      </bottom>
      <diagonal/>
    </border>
    <border>
      <left/>
      <right style="medium">
        <color rgb="FFFF0000"/>
      </right>
      <top/>
      <bottom style="thin">
        <color theme="3" tint="9.9948118533890809E-2"/>
      </bottom>
      <diagonal/>
    </border>
    <border>
      <left/>
      <right style="double">
        <color theme="3" tint="9.9978637043366805E-2"/>
      </right>
      <top style="thin">
        <color theme="3" tint="9.9978637043366805E-2"/>
      </top>
      <bottom/>
      <diagonal/>
    </border>
    <border>
      <left style="medium">
        <color rgb="FFFF0000"/>
      </left>
      <right style="medium">
        <color rgb="FFFF0000"/>
      </right>
      <top style="medium">
        <color rgb="FFFF0000"/>
      </top>
      <bottom style="thin">
        <color rgb="FF185A8F"/>
      </bottom>
      <diagonal/>
    </border>
    <border>
      <left style="medium">
        <color rgb="FFFF0000"/>
      </left>
      <right style="medium">
        <color rgb="FFFF0000"/>
      </right>
      <top style="thin">
        <color rgb="FF185A8F"/>
      </top>
      <bottom style="thin">
        <color rgb="FF185A8F"/>
      </bottom>
      <diagonal/>
    </border>
    <border>
      <left style="medium">
        <color rgb="FFFF0000"/>
      </left>
      <right style="medium">
        <color rgb="FFFF0000"/>
      </right>
      <top style="thin">
        <color rgb="FF185A8F"/>
      </top>
      <bottom style="medium">
        <color rgb="FFFF0000"/>
      </bottom>
      <diagonal/>
    </border>
    <border>
      <left style="medium">
        <color rgb="FFFF0000"/>
      </left>
      <right style="medium">
        <color rgb="FFFF0000"/>
      </right>
      <top style="thin">
        <color theme="3" tint="9.9978637043366805E-2"/>
      </top>
      <bottom style="thin">
        <color theme="3" tint="9.9978637043366805E-2"/>
      </bottom>
      <diagonal/>
    </border>
    <border>
      <left style="medium">
        <color rgb="FFFF0000"/>
      </left>
      <right style="medium">
        <color rgb="FFFF0000"/>
      </right>
      <top style="medium">
        <color rgb="FFFF0000"/>
      </top>
      <bottom/>
      <diagonal/>
    </border>
    <border>
      <left style="medium">
        <color rgb="FFFF0000"/>
      </left>
      <right/>
      <top style="thin">
        <color rgb="FF185A8F"/>
      </top>
      <bottom style="thin">
        <color rgb="FF185A8F"/>
      </bottom>
      <diagonal/>
    </border>
    <border>
      <left/>
      <right style="medium">
        <color rgb="FFFF0000"/>
      </right>
      <top style="thin">
        <color rgb="FF185A8F"/>
      </top>
      <bottom style="thin">
        <color rgb="FF185A8F"/>
      </bottom>
      <diagonal/>
    </border>
    <border>
      <left style="medium">
        <color rgb="FFFF0000"/>
      </left>
      <right/>
      <top style="medium">
        <color rgb="FFFF0000"/>
      </top>
      <bottom style="thin">
        <color rgb="FF185A8F"/>
      </bottom>
      <diagonal/>
    </border>
    <border>
      <left/>
      <right style="medium">
        <color rgb="FFFF0000"/>
      </right>
      <top style="medium">
        <color rgb="FFFF0000"/>
      </top>
      <bottom style="thin">
        <color rgb="FF185A8F"/>
      </bottom>
      <diagonal/>
    </border>
    <border>
      <left/>
      <right style="medium">
        <color rgb="FFFF0000"/>
      </right>
      <top style="thin">
        <color rgb="FF185A8F"/>
      </top>
      <bottom style="medium">
        <color rgb="FFFF0000"/>
      </bottom>
      <diagonal/>
    </border>
    <border>
      <left style="medium">
        <color rgb="FFFF0000"/>
      </left>
      <right style="medium">
        <color rgb="FFFF0000"/>
      </right>
      <top style="medium">
        <color rgb="FFFF0000"/>
      </top>
      <bottom style="thin">
        <color theme="3" tint="9.9948118533890809E-2"/>
      </bottom>
      <diagonal/>
    </border>
    <border>
      <left style="medium">
        <color rgb="FFFF0000"/>
      </left>
      <right style="medium">
        <color rgb="FFFF0000"/>
      </right>
      <top style="thin">
        <color theme="3" tint="9.9948118533890809E-2"/>
      </top>
      <bottom style="thin">
        <color theme="3" tint="9.9948118533890809E-2"/>
      </bottom>
      <diagonal/>
    </border>
    <border>
      <left style="medium">
        <color rgb="FFFF0000"/>
      </left>
      <right style="medium">
        <color rgb="FFFF0000"/>
      </right>
      <top style="thin">
        <color theme="3" tint="9.9948118533890809E-2"/>
      </top>
      <bottom style="thin">
        <color theme="3" tint="9.9978637043366805E-2"/>
      </bottom>
      <diagonal/>
    </border>
    <border>
      <left style="medium">
        <color rgb="FFFF0000"/>
      </left>
      <right style="medium">
        <color rgb="FFFF0000"/>
      </right>
      <top style="thin">
        <color theme="3" tint="9.9948118533890809E-2"/>
      </top>
      <bottom style="medium">
        <color rgb="FFFF0000"/>
      </bottom>
      <diagonal/>
    </border>
    <border>
      <left style="medium">
        <color rgb="FFFF0000"/>
      </left>
      <right style="medium">
        <color rgb="FFFF0000"/>
      </right>
      <top style="thin">
        <color theme="3" tint="9.9917600024414813E-2"/>
      </top>
      <bottom style="thin">
        <color theme="3" tint="9.9917600024414813E-2"/>
      </bottom>
      <diagonal/>
    </border>
    <border>
      <left style="medium">
        <color rgb="FFFF0000"/>
      </left>
      <right style="medium">
        <color rgb="FFFF0000"/>
      </right>
      <top style="thin">
        <color theme="3" tint="9.9917600024414813E-2"/>
      </top>
      <bottom style="medium">
        <color rgb="FFFF0000"/>
      </bottom>
      <diagonal/>
    </border>
    <border>
      <left style="medium">
        <color rgb="FFFF0000"/>
      </left>
      <right style="medium">
        <color rgb="FFFF0000"/>
      </right>
      <top style="thin">
        <color theme="3" tint="9.9978637043366805E-2"/>
      </top>
      <bottom style="medium">
        <color rgb="FFFF0000"/>
      </bottom>
      <diagonal/>
    </border>
    <border>
      <left/>
      <right style="thin">
        <color rgb="FF185A8F"/>
      </right>
      <top style="medium">
        <color rgb="FFFF0000"/>
      </top>
      <bottom style="medium">
        <color rgb="FFFF0000"/>
      </bottom>
      <diagonal/>
    </border>
    <border>
      <left style="thin">
        <color rgb="FF185A8F"/>
      </left>
      <right style="thin">
        <color rgb="FF185A8F"/>
      </right>
      <top style="medium">
        <color rgb="FFFF0000"/>
      </top>
      <bottom style="medium">
        <color rgb="FFFF0000"/>
      </bottom>
      <diagonal/>
    </border>
    <border>
      <left/>
      <right/>
      <top/>
      <bottom style="thin">
        <color theme="3" tint="9.9917600024414813E-2"/>
      </bottom>
      <diagonal/>
    </border>
    <border>
      <left style="medium">
        <color theme="7" tint="-0.24994659260841701"/>
      </left>
      <right/>
      <top style="medium">
        <color theme="7" tint="-0.24994659260841701"/>
      </top>
      <bottom style="medium">
        <color theme="7" tint="-0.24994659260841701"/>
      </bottom>
      <diagonal/>
    </border>
    <border>
      <left/>
      <right style="medium">
        <color theme="7" tint="-0.24994659260841701"/>
      </right>
      <top style="medium">
        <color theme="7" tint="-0.24994659260841701"/>
      </top>
      <bottom style="medium">
        <color theme="7" tint="-0.24994659260841701"/>
      </bottom>
      <diagonal/>
    </border>
    <border>
      <left style="thin">
        <color theme="7" tint="-0.24994659260841701"/>
      </left>
      <right/>
      <top style="thin">
        <color theme="7" tint="-0.24994659260841701"/>
      </top>
      <bottom style="thin">
        <color theme="7" tint="-0.24994659260841701"/>
      </bottom>
      <diagonal/>
    </border>
    <border>
      <left/>
      <right/>
      <top/>
      <bottom style="medium">
        <color rgb="FFFF0000"/>
      </bottom>
      <diagonal/>
    </border>
    <border>
      <left/>
      <right/>
      <top/>
      <bottom style="thin">
        <color theme="7" tint="-0.24994659260841701"/>
      </bottom>
      <diagonal/>
    </border>
    <border>
      <left/>
      <right/>
      <top style="thin">
        <color theme="7" tint="-0.24994659260841701"/>
      </top>
      <bottom style="thin">
        <color theme="7" tint="-0.24994659260841701"/>
      </bottom>
      <diagonal/>
    </border>
    <border>
      <left/>
      <right style="medium">
        <color rgb="FFFF0000"/>
      </right>
      <top style="thin">
        <color indexed="64"/>
      </top>
      <bottom style="thin">
        <color indexed="64"/>
      </bottom>
      <diagonal/>
    </border>
    <border>
      <left/>
      <right style="medium">
        <color rgb="FFFF0000"/>
      </right>
      <top style="thin">
        <color indexed="64"/>
      </top>
      <bottom style="thin">
        <color theme="3" tint="9.9978637043366805E-2"/>
      </bottom>
      <diagonal/>
    </border>
    <border>
      <left/>
      <right style="medium">
        <color rgb="FFFF0000"/>
      </right>
      <top style="thin">
        <color theme="3" tint="9.9978637043366805E-2"/>
      </top>
      <bottom style="thin">
        <color theme="3" tint="9.9978637043366805E-2"/>
      </bottom>
      <diagonal/>
    </border>
    <border>
      <left style="thin">
        <color rgb="FF185A8F"/>
      </left>
      <right style="medium">
        <color rgb="FFFF0000"/>
      </right>
      <top style="thin">
        <color rgb="FF185A8F"/>
      </top>
      <bottom style="thin">
        <color rgb="FF185A8F"/>
      </bottom>
      <diagonal/>
    </border>
    <border>
      <left/>
      <right style="thin">
        <color theme="3" tint="9.9887081514938816E-2"/>
      </right>
      <top/>
      <bottom style="thin">
        <color theme="3" tint="9.9948118533890809E-2"/>
      </bottom>
      <diagonal/>
    </border>
    <border>
      <left/>
      <right style="thin">
        <color theme="3" tint="9.9887081514938816E-2"/>
      </right>
      <top style="thin">
        <color theme="3" tint="9.9948118533890809E-2"/>
      </top>
      <bottom style="thin">
        <color theme="3" tint="9.9948118533890809E-2"/>
      </bottom>
      <diagonal/>
    </border>
    <border>
      <left style="medium">
        <color rgb="FFFF0000"/>
      </left>
      <right style="medium">
        <color rgb="FFFF0000"/>
      </right>
      <top style="medium">
        <color rgb="FFFF0000"/>
      </top>
      <bottom style="thin">
        <color theme="3" tint="9.9917600024414813E-2"/>
      </bottom>
      <diagonal/>
    </border>
    <border>
      <left style="medium">
        <color rgb="FFFF0000"/>
      </left>
      <right style="medium">
        <color rgb="FFFF0000"/>
      </right>
      <top/>
      <bottom style="thin">
        <color theme="3" tint="9.9917600024414813E-2"/>
      </bottom>
      <diagonal/>
    </border>
    <border>
      <left style="thin">
        <color theme="3" tint="9.985656300546282E-2"/>
      </left>
      <right style="thin">
        <color theme="3" tint="9.985656300546282E-2"/>
      </right>
      <top/>
      <bottom style="thin">
        <color theme="3" tint="9.985656300546282E-2"/>
      </bottom>
      <diagonal/>
    </border>
    <border>
      <left style="thin">
        <color theme="3" tint="9.982604449598681E-2"/>
      </left>
      <right/>
      <top style="thin">
        <color theme="3" tint="9.982604449598681E-2"/>
      </top>
      <bottom style="thin">
        <color theme="3" tint="9.982604449598681E-2"/>
      </bottom>
      <diagonal/>
    </border>
    <border>
      <left/>
      <right/>
      <top style="thin">
        <color theme="3" tint="9.982604449598681E-2"/>
      </top>
      <bottom style="thin">
        <color theme="3" tint="9.982604449598681E-2"/>
      </bottom>
      <diagonal/>
    </border>
    <border>
      <left/>
      <right style="thin">
        <color theme="3" tint="9.982604449598681E-2"/>
      </right>
      <top style="thin">
        <color theme="3" tint="9.982604449598681E-2"/>
      </top>
      <bottom style="thin">
        <color theme="3" tint="9.982604449598681E-2"/>
      </bottom>
      <diagonal/>
    </border>
    <border>
      <left style="thin">
        <color rgb="FF185A8F"/>
      </left>
      <right/>
      <top style="thin">
        <color rgb="FF185A8F"/>
      </top>
      <bottom style="medium">
        <color rgb="FFFF0000"/>
      </bottom>
      <diagonal/>
    </border>
    <border>
      <left/>
      <right/>
      <top style="thin">
        <color rgb="FF185A8F"/>
      </top>
      <bottom style="medium">
        <color rgb="FFFF0000"/>
      </bottom>
      <diagonal/>
    </border>
    <border>
      <left/>
      <right style="thin">
        <color rgb="FF185A8F"/>
      </right>
      <top style="thin">
        <color rgb="FF185A8F"/>
      </top>
      <bottom style="medium">
        <color rgb="FFFF0000"/>
      </bottom>
      <diagonal/>
    </border>
    <border>
      <left/>
      <right/>
      <top style="medium">
        <color rgb="FFFF0000"/>
      </top>
      <bottom/>
      <diagonal/>
    </border>
    <border>
      <left style="medium">
        <color rgb="FFFF0000"/>
      </left>
      <right style="medium">
        <color rgb="FFFF0000"/>
      </right>
      <top style="thin">
        <color rgb="FF185A8F"/>
      </top>
      <bottom/>
      <diagonal/>
    </border>
    <border>
      <left style="medium">
        <color rgb="FFFF0000"/>
      </left>
      <right style="medium">
        <color rgb="FFFF0000"/>
      </right>
      <top style="thin">
        <color theme="3" tint="9.9948118533890809E-2"/>
      </top>
      <bottom/>
      <diagonal/>
    </border>
    <border>
      <left style="thin">
        <color rgb="FF185A8F"/>
      </left>
      <right style="thin">
        <color rgb="FF185A8F"/>
      </right>
      <top style="thin">
        <color theme="3" tint="9.9948118533890809E-2"/>
      </top>
      <bottom style="thin">
        <color rgb="FF185A8F"/>
      </bottom>
      <diagonal/>
    </border>
    <border>
      <left style="thin">
        <color theme="3" tint="9.9948118533890809E-2"/>
      </left>
      <right style="thin">
        <color theme="3" tint="9.9948118533890809E-2"/>
      </right>
      <top style="thin">
        <color rgb="FF185A8F"/>
      </top>
      <bottom style="thin">
        <color rgb="FF185A8F"/>
      </bottom>
      <diagonal/>
    </border>
    <border>
      <left style="thin">
        <color rgb="FF185A8F"/>
      </left>
      <right style="thin">
        <color rgb="FF185A8F"/>
      </right>
      <top style="thin">
        <color theme="3" tint="9.9917600024414813E-2"/>
      </top>
      <bottom style="thin">
        <color rgb="FF185A8F"/>
      </bottom>
      <diagonal/>
    </border>
    <border>
      <left style="thin">
        <color rgb="FF185A8F"/>
      </left>
      <right style="thin">
        <color theme="3" tint="9.9917600024414813E-2"/>
      </right>
      <top style="thin">
        <color theme="3" tint="9.9917600024414813E-2"/>
      </top>
      <bottom style="thin">
        <color rgb="FF185A8F"/>
      </bottom>
      <diagonal/>
    </border>
    <border>
      <left style="thin">
        <color theme="3" tint="9.9978637043366805E-2"/>
      </left>
      <right/>
      <top/>
      <bottom style="thin">
        <color theme="3" tint="9.9978637043366805E-2"/>
      </bottom>
      <diagonal/>
    </border>
    <border>
      <left style="medium">
        <color rgb="FFFF0000"/>
      </left>
      <right style="medium">
        <color rgb="FFFF0000"/>
      </right>
      <top style="thin">
        <color theme="3" tint="9.9917600024414813E-2"/>
      </top>
      <bottom/>
      <diagonal/>
    </border>
    <border>
      <left style="medium">
        <color rgb="FFFF0000"/>
      </left>
      <right style="medium">
        <color rgb="FFFF0000"/>
      </right>
      <top style="thin">
        <color theme="3" tint="9.985656300546282E-2"/>
      </top>
      <bottom style="thin">
        <color theme="3" tint="9.985656300546282E-2"/>
      </bottom>
      <diagonal/>
    </border>
    <border>
      <left style="medium">
        <color rgb="FFFF0000"/>
      </left>
      <right style="medium">
        <color rgb="FFFF0000"/>
      </right>
      <top style="thin">
        <color theme="3" tint="9.985656300546282E-2"/>
      </top>
      <bottom style="medium">
        <color rgb="FFFF0000"/>
      </bottom>
      <diagonal/>
    </border>
    <border>
      <left/>
      <right style="thin">
        <color theme="3" tint="9.9887081514938816E-2"/>
      </right>
      <top style="thin">
        <color theme="3" tint="9.9887081514938816E-2"/>
      </top>
      <bottom/>
      <diagonal/>
    </border>
    <border>
      <left style="medium">
        <color rgb="FFFF0000"/>
      </left>
      <right/>
      <top style="thin">
        <color theme="3" tint="9.9948118533890809E-2"/>
      </top>
      <bottom style="thin">
        <color theme="3" tint="9.9948118533890809E-2"/>
      </bottom>
      <diagonal/>
    </border>
    <border>
      <left style="thin">
        <color indexed="64"/>
      </left>
      <right/>
      <top style="thin">
        <color indexed="64"/>
      </top>
      <bottom style="thin">
        <color indexed="64"/>
      </bottom>
      <diagonal/>
    </border>
    <border>
      <left style="thin">
        <color indexed="64"/>
      </left>
      <right/>
      <top style="thin">
        <color indexed="64"/>
      </top>
      <bottom style="thin">
        <color theme="3" tint="9.9978637043366805E-2"/>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top style="thin">
        <color theme="0" tint="-0.14996795556505021"/>
      </top>
      <bottom/>
      <diagonal/>
    </border>
    <border>
      <left/>
      <right/>
      <top/>
      <bottom style="thin">
        <color theme="0" tint="-0.14996795556505021"/>
      </bottom>
      <diagonal/>
    </border>
    <border>
      <left style="medium">
        <color rgb="FFFF0000"/>
      </left>
      <right/>
      <top style="thin">
        <color rgb="FF185A8F"/>
      </top>
      <bottom style="medium">
        <color rgb="FFFF0000"/>
      </bottom>
      <diagonal/>
    </border>
    <border>
      <left style="thin">
        <color rgb="FF185A8F"/>
      </left>
      <right style="medium">
        <color rgb="FFFF0000"/>
      </right>
      <top style="medium">
        <color rgb="FFFF0000"/>
      </top>
      <bottom style="medium">
        <color rgb="FFFF0000"/>
      </bottom>
      <diagonal/>
    </border>
    <border>
      <left style="thin">
        <color theme="0" tint="-0.14990691854609822"/>
      </left>
      <right/>
      <top style="thin">
        <color theme="0" tint="-0.14990691854609822"/>
      </top>
      <bottom/>
      <diagonal/>
    </border>
    <border>
      <left/>
      <right/>
      <top style="thin">
        <color theme="0" tint="-0.14990691854609822"/>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764000366222"/>
      </right>
      <top style="thin">
        <color theme="0" tint="-0.14990691854609822"/>
      </top>
      <bottom/>
      <diagonal/>
    </border>
    <border>
      <left/>
      <right style="thin">
        <color theme="0" tint="-0.1498764000366222"/>
      </right>
      <top/>
      <bottom/>
      <diagonal/>
    </border>
    <border>
      <left/>
      <right style="thin">
        <color theme="0" tint="-0.1498764000366222"/>
      </right>
      <top/>
      <bottom style="thin">
        <color theme="0" tint="-0.14990691854609822"/>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3" tint="9.9917600024414813E-2"/>
      </left>
      <right style="thin">
        <color theme="3" tint="9.9887081514938816E-2"/>
      </right>
      <top style="thin">
        <color rgb="FF185A8F"/>
      </top>
      <bottom style="thin">
        <color theme="3" tint="9.9887081514938816E-2"/>
      </bottom>
      <diagonal/>
    </border>
    <border>
      <left style="thin">
        <color theme="3" tint="9.9887081514938816E-2"/>
      </left>
      <right style="thin">
        <color theme="3" tint="9.9887081514938816E-2"/>
      </right>
      <top style="thin">
        <color rgb="FF185A8F"/>
      </top>
      <bottom style="thin">
        <color theme="3" tint="9.9887081514938816E-2"/>
      </bottom>
      <diagonal/>
    </border>
    <border>
      <left style="thin">
        <color theme="3" tint="9.9917600024414813E-2"/>
      </left>
      <right style="thin">
        <color theme="3" tint="9.9887081514938816E-2"/>
      </right>
      <top style="thin">
        <color theme="3" tint="9.9887081514938816E-2"/>
      </top>
      <bottom style="thin">
        <color theme="3" tint="9.9887081514938816E-2"/>
      </bottom>
      <diagonal/>
    </border>
    <border>
      <left style="thin">
        <color theme="3" tint="9.9887081514938816E-2"/>
      </left>
      <right/>
      <top style="thin">
        <color rgb="FF185A8F"/>
      </top>
      <bottom style="thin">
        <color theme="3" tint="9.9887081514938816E-2"/>
      </bottom>
      <diagonal/>
    </border>
    <border>
      <left style="medium">
        <color rgb="FFFF0000"/>
      </left>
      <right style="medium">
        <color rgb="FFFF0000"/>
      </right>
      <top style="thin">
        <color rgb="FF185A8F"/>
      </top>
      <bottom style="thin">
        <color theme="3" tint="9.9948118533890809E-2"/>
      </bottom>
      <diagonal/>
    </border>
    <border>
      <left style="thin">
        <color theme="3" tint="-0.24994659260841701"/>
      </left>
      <right style="thin">
        <color theme="3" tint="-0.24994659260841701"/>
      </right>
      <top style="medium">
        <color rgb="FFFF0000"/>
      </top>
      <bottom style="medium">
        <color rgb="FFFF0000"/>
      </bottom>
      <diagonal/>
    </border>
    <border>
      <left style="thin">
        <color rgb="FF185A8F"/>
      </left>
      <right/>
      <top style="medium">
        <color rgb="FFFF0000"/>
      </top>
      <bottom style="medium">
        <color rgb="FFFF0000"/>
      </bottom>
      <diagonal/>
    </border>
  </borders>
  <cellStyleXfs count="4">
    <xf numFmtId="0" fontId="0" fillId="0" borderId="0"/>
    <xf numFmtId="0" fontId="68" fillId="0" borderId="0" applyNumberFormat="0" applyFill="0" applyBorder="0" applyAlignment="0" applyProtection="0"/>
    <xf numFmtId="9" fontId="4" fillId="0" borderId="0" applyFont="0" applyFill="0" applyBorder="0" applyAlignment="0" applyProtection="0"/>
    <xf numFmtId="0" fontId="68" fillId="0" borderId="0" applyNumberFormat="0" applyFill="0" applyBorder="0" applyAlignment="0" applyProtection="0"/>
  </cellStyleXfs>
  <cellXfs count="813">
    <xf numFmtId="0" fontId="0" fillId="0" borderId="0" xfId="0"/>
    <xf numFmtId="0" fontId="7" fillId="0" borderId="0" xfId="0" applyFont="1"/>
    <xf numFmtId="0" fontId="10" fillId="0" borderId="0" xfId="0" applyFont="1"/>
    <xf numFmtId="0" fontId="10" fillId="0" borderId="0" xfId="0" applyFont="1" applyAlignment="1">
      <alignment horizontal="left"/>
    </xf>
    <xf numFmtId="0" fontId="6" fillId="3" borderId="23" xfId="0" applyFont="1" applyFill="1" applyBorder="1" applyAlignment="1">
      <alignment horizontal="right" vertical="center" wrapText="1"/>
    </xf>
    <xf numFmtId="0" fontId="7" fillId="0" borderId="0" xfId="0" applyFont="1" applyAlignment="1">
      <alignment horizontal="left" wrapText="1"/>
    </xf>
    <xf numFmtId="0" fontId="10" fillId="0" borderId="0" xfId="0" applyFont="1" applyAlignment="1">
      <alignment horizontal="center"/>
    </xf>
    <xf numFmtId="0" fontId="36" fillId="0" borderId="0" xfId="0" applyFont="1"/>
    <xf numFmtId="0" fontId="28" fillId="0" borderId="0" xfId="0" applyFont="1"/>
    <xf numFmtId="0" fontId="30" fillId="0" borderId="0" xfId="0" applyFont="1"/>
    <xf numFmtId="0" fontId="52" fillId="0" borderId="0" xfId="0" applyFont="1" applyAlignment="1">
      <alignment vertical="center" wrapText="1"/>
    </xf>
    <xf numFmtId="0" fontId="52" fillId="0" borderId="102" xfId="0" applyFont="1" applyBorder="1" applyAlignment="1">
      <alignment vertical="center" wrapText="1"/>
    </xf>
    <xf numFmtId="0" fontId="10" fillId="0" borderId="37" xfId="0" applyFont="1" applyBorder="1" applyAlignment="1">
      <alignment horizontal="center" vertical="center"/>
    </xf>
    <xf numFmtId="0" fontId="10" fillId="0" borderId="7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3" fillId="0" borderId="0" xfId="0" applyFont="1" applyAlignment="1">
      <alignment horizontal="center" vertical="center"/>
    </xf>
    <xf numFmtId="0" fontId="10" fillId="0" borderId="14" xfId="0" applyFont="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vertical="center"/>
    </xf>
    <xf numFmtId="0" fontId="18" fillId="0" borderId="0" xfId="0" applyFont="1"/>
    <xf numFmtId="0" fontId="10"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wrapText="1"/>
    </xf>
    <xf numFmtId="0" fontId="10" fillId="0" borderId="7" xfId="0" applyFont="1" applyBorder="1" applyAlignment="1">
      <alignment horizontal="center" vertical="center" wrapText="1"/>
    </xf>
    <xf numFmtId="0" fontId="68" fillId="8" borderId="0" xfId="1" applyFill="1" applyBorder="1" applyAlignment="1" applyProtection="1">
      <alignment horizontal="center"/>
      <protection locked="0"/>
    </xf>
    <xf numFmtId="0" fontId="7" fillId="5" borderId="79" xfId="0" applyFont="1" applyFill="1" applyBorder="1" applyAlignment="1" applyProtection="1">
      <alignment horizontal="center" vertical="center"/>
      <protection locked="0"/>
    </xf>
    <xf numFmtId="0" fontId="23" fillId="0" borderId="0" xfId="0" applyFont="1" applyAlignment="1">
      <alignment horizontal="center" vertical="center" wrapText="1"/>
    </xf>
    <xf numFmtId="0" fontId="10" fillId="0" borderId="110" xfId="0" applyFont="1" applyBorder="1" applyAlignment="1">
      <alignment horizontal="center" vertical="center" wrapText="1"/>
    </xf>
    <xf numFmtId="0" fontId="10" fillId="0" borderId="61" xfId="0" applyFont="1" applyBorder="1" applyAlignment="1">
      <alignment horizontal="center" vertical="center"/>
    </xf>
    <xf numFmtId="0" fontId="10" fillId="0" borderId="16"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7"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26" xfId="0" applyFont="1" applyBorder="1" applyAlignment="1">
      <alignment horizontal="center" vertical="center" wrapText="1"/>
    </xf>
    <xf numFmtId="0" fontId="7" fillId="0" borderId="47" xfId="0" applyFont="1" applyBorder="1" applyAlignment="1">
      <alignment horizontal="center" vertical="center"/>
    </xf>
    <xf numFmtId="0" fontId="10" fillId="0" borderId="67" xfId="0" applyFont="1" applyBorder="1" applyAlignment="1">
      <alignment horizontal="center" vertical="center" wrapText="1"/>
    </xf>
    <xf numFmtId="0" fontId="30" fillId="0" borderId="0" xfId="0" applyFont="1" applyAlignment="1">
      <alignment horizontal="left" vertical="top"/>
    </xf>
    <xf numFmtId="0" fontId="10" fillId="0" borderId="57"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vertical="center" wrapText="1"/>
    </xf>
    <xf numFmtId="0" fontId="28" fillId="0" borderId="71" xfId="0" applyFont="1" applyBorder="1"/>
    <xf numFmtId="0" fontId="34" fillId="0" borderId="0" xfId="0" applyFont="1"/>
    <xf numFmtId="0" fontId="18" fillId="0" borderId="0" xfId="0" applyFont="1" applyAlignment="1">
      <alignment vertical="top" wrapText="1"/>
    </xf>
    <xf numFmtId="0" fontId="18" fillId="0" borderId="0" xfId="0" applyFont="1" applyAlignment="1">
      <alignment vertical="top"/>
    </xf>
    <xf numFmtId="0" fontId="28" fillId="0" borderId="0" xfId="0" applyFont="1" applyAlignment="1">
      <alignment horizontal="left"/>
    </xf>
    <xf numFmtId="0" fontId="10" fillId="0" borderId="65" xfId="0" applyFont="1" applyBorder="1" applyAlignment="1">
      <alignment horizontal="center" vertical="center"/>
    </xf>
    <xf numFmtId="0" fontId="10" fillId="0" borderId="63"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pplyAlignment="1">
      <alignment vertical="center" textRotation="90" wrapText="1"/>
    </xf>
    <xf numFmtId="0" fontId="33" fillId="0" borderId="0" xfId="0" applyFont="1" applyAlignment="1">
      <alignment vertical="center" textRotation="90" wrapText="1"/>
    </xf>
    <xf numFmtId="9" fontId="20" fillId="0" borderId="0" xfId="2" applyFont="1" applyAlignment="1" applyProtection="1">
      <alignment vertical="center" wrapText="1"/>
      <protection hidden="1"/>
    </xf>
    <xf numFmtId="0" fontId="10" fillId="0" borderId="0" xfId="0" applyFont="1" applyAlignment="1" applyProtection="1">
      <alignment horizontal="left" vertical="center"/>
      <protection hidden="1"/>
    </xf>
    <xf numFmtId="164" fontId="13" fillId="5" borderId="23" xfId="0" applyNumberFormat="1" applyFont="1" applyFill="1" applyBorder="1" applyAlignment="1" applyProtection="1">
      <alignment vertical="center"/>
      <protection locked="0"/>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0" fontId="7" fillId="0" borderId="23" xfId="0" applyFont="1" applyBorder="1" applyAlignment="1">
      <alignment horizontal="center" vertical="center" wrapText="1"/>
    </xf>
    <xf numFmtId="0" fontId="68" fillId="8" borderId="0" xfId="1" applyFill="1" applyBorder="1" applyAlignment="1" applyProtection="1">
      <alignment horizontal="center" vertical="center"/>
      <protection locked="0"/>
    </xf>
    <xf numFmtId="0" fontId="10" fillId="0" borderId="0" xfId="0" applyFont="1" applyAlignment="1">
      <alignment vertical="center"/>
    </xf>
    <xf numFmtId="0" fontId="29" fillId="0" borderId="0" xfId="0" applyFont="1" applyAlignment="1">
      <alignment vertical="center"/>
    </xf>
    <xf numFmtId="0" fontId="51" fillId="0" borderId="0" xfId="0" applyFont="1" applyAlignment="1">
      <alignment vertical="center"/>
    </xf>
    <xf numFmtId="0" fontId="10" fillId="5" borderId="0" xfId="0" applyFont="1" applyFill="1" applyAlignment="1" applyProtection="1">
      <alignment vertical="center"/>
      <protection locked="0"/>
    </xf>
    <xf numFmtId="0" fontId="10" fillId="0" borderId="0" xfId="0" applyFont="1" applyAlignment="1">
      <alignment horizontal="right" vertical="center"/>
    </xf>
    <xf numFmtId="0" fontId="28" fillId="0" borderId="0" xfId="0" applyFont="1" applyAlignment="1">
      <alignment vertical="center"/>
    </xf>
    <xf numFmtId="0" fontId="28" fillId="0" borderId="19" xfId="0" applyFont="1" applyBorder="1" applyAlignment="1">
      <alignment vertical="center"/>
    </xf>
    <xf numFmtId="0" fontId="10" fillId="0" borderId="4"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xf>
    <xf numFmtId="0" fontId="33" fillId="2" borderId="0" xfId="0" applyFont="1" applyFill="1" applyAlignment="1">
      <alignment vertical="center"/>
    </xf>
    <xf numFmtId="0" fontId="23" fillId="0" borderId="0" xfId="0" applyFont="1" applyAlignment="1">
      <alignment vertical="center"/>
    </xf>
    <xf numFmtId="0" fontId="33" fillId="0" borderId="0" xfId="0" applyFont="1" applyAlignment="1">
      <alignment vertical="center" wrapText="1"/>
    </xf>
    <xf numFmtId="0" fontId="28" fillId="0" borderId="23" xfId="0" applyFont="1" applyBorder="1" applyAlignment="1">
      <alignment vertical="center" wrapText="1"/>
    </xf>
    <xf numFmtId="0" fontId="30" fillId="0" borderId="0" xfId="0" applyFont="1" applyAlignment="1">
      <alignment horizontal="left" vertical="center" wrapText="1"/>
    </xf>
    <xf numFmtId="0" fontId="28" fillId="0" borderId="24" xfId="0" applyFont="1" applyBorder="1" applyAlignment="1">
      <alignment vertical="center" wrapText="1"/>
    </xf>
    <xf numFmtId="0" fontId="30" fillId="0" borderId="0" xfId="0" applyFont="1" applyAlignment="1">
      <alignment vertical="center" wrapText="1"/>
    </xf>
    <xf numFmtId="0" fontId="46" fillId="0" borderId="0" xfId="0" applyFont="1" applyAlignment="1">
      <alignment vertical="center"/>
    </xf>
    <xf numFmtId="0" fontId="7" fillId="0" borderId="0" xfId="0" applyFont="1" applyAlignment="1">
      <alignment vertical="center"/>
    </xf>
    <xf numFmtId="0" fontId="2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quotePrefix="1" applyFont="1" applyAlignment="1">
      <alignment vertical="center"/>
    </xf>
    <xf numFmtId="0" fontId="67" fillId="0" borderId="0" xfId="0" applyFont="1" applyAlignment="1">
      <alignment horizontal="left" vertical="center" wrapText="1"/>
    </xf>
    <xf numFmtId="0" fontId="7" fillId="5" borderId="23" xfId="0" applyFont="1" applyFill="1" applyBorder="1" applyAlignment="1">
      <alignment vertical="center"/>
    </xf>
    <xf numFmtId="0" fontId="7" fillId="0" borderId="101" xfId="0" applyFont="1" applyBorder="1" applyAlignment="1">
      <alignment vertical="center"/>
    </xf>
    <xf numFmtId="0" fontId="7" fillId="5" borderId="19" xfId="0" applyFont="1" applyFill="1" applyBorder="1" applyAlignment="1">
      <alignment vertical="center"/>
    </xf>
    <xf numFmtId="0" fontId="7" fillId="0" borderId="119" xfId="0" applyFont="1" applyBorder="1" applyAlignment="1">
      <alignment vertical="center"/>
    </xf>
    <xf numFmtId="0" fontId="63" fillId="7" borderId="0" xfId="0" applyFont="1" applyFill="1" applyAlignment="1">
      <alignment horizontal="center" vertical="center"/>
    </xf>
    <xf numFmtId="0" fontId="10" fillId="0" borderId="0" xfId="0" applyFont="1" applyAlignment="1">
      <alignment horizontal="left" vertical="center"/>
    </xf>
    <xf numFmtId="0" fontId="63" fillId="0" borderId="0" xfId="0" applyFont="1" applyAlignment="1">
      <alignment horizontal="center" vertical="center"/>
    </xf>
    <xf numFmtId="0" fontId="70" fillId="0" borderId="0" xfId="0" applyFont="1" applyAlignment="1">
      <alignment horizontal="center" vertical="center"/>
    </xf>
    <xf numFmtId="0" fontId="25" fillId="0" borderId="0" xfId="0" applyFont="1" applyAlignment="1">
      <alignment horizontal="left" vertical="center" wrapText="1"/>
    </xf>
    <xf numFmtId="0" fontId="11" fillId="0" borderId="0" xfId="0" applyFont="1" applyAlignment="1">
      <alignment vertical="center"/>
    </xf>
    <xf numFmtId="49" fontId="7" fillId="0" borderId="23" xfId="0" applyNumberFormat="1" applyFont="1" applyBorder="1" applyAlignment="1">
      <alignment horizontal="right" vertical="center" wrapText="1"/>
    </xf>
    <xf numFmtId="0" fontId="0" fillId="0" borderId="0" xfId="0" applyAlignment="1">
      <alignment vertical="center"/>
    </xf>
    <xf numFmtId="49" fontId="7" fillId="0" borderId="0" xfId="0" applyNumberFormat="1" applyFont="1" applyAlignment="1">
      <alignment horizontal="right" vertical="center" wrapText="1"/>
    </xf>
    <xf numFmtId="0" fontId="68" fillId="0" borderId="0" xfId="1" applyBorder="1" applyAlignment="1" applyProtection="1">
      <alignment horizontal="lef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8" fillId="0" borderId="0" xfId="0" applyFont="1" applyAlignment="1">
      <alignment vertical="center"/>
    </xf>
    <xf numFmtId="0" fontId="27" fillId="0" borderId="0" xfId="1" applyFont="1" applyFill="1" applyBorder="1" applyAlignment="1" applyProtection="1">
      <alignment vertical="center"/>
    </xf>
    <xf numFmtId="0" fontId="27" fillId="0" borderId="0" xfId="1" quotePrefix="1" applyFont="1" applyFill="1" applyBorder="1" applyAlignment="1" applyProtection="1">
      <alignment vertical="center"/>
    </xf>
    <xf numFmtId="0" fontId="34" fillId="0" borderId="0" xfId="0" applyFont="1" applyAlignment="1">
      <alignment vertical="center"/>
    </xf>
    <xf numFmtId="0" fontId="35" fillId="0" borderId="0" xfId="0" applyFont="1" applyAlignment="1">
      <alignment vertical="center"/>
    </xf>
    <xf numFmtId="0" fontId="61" fillId="0" borderId="0" xfId="1" applyFont="1" applyBorder="1" applyAlignment="1" applyProtection="1">
      <alignment vertical="center"/>
    </xf>
    <xf numFmtId="0" fontId="40" fillId="0" borderId="0" xfId="1" applyFont="1" applyFill="1" applyBorder="1" applyAlignment="1" applyProtection="1">
      <alignment vertical="center" wrapText="1"/>
    </xf>
    <xf numFmtId="0" fontId="10" fillId="0" borderId="0" xfId="0" applyFont="1" applyAlignment="1">
      <alignment horizontal="center" vertical="center"/>
    </xf>
    <xf numFmtId="0" fontId="36" fillId="0" borderId="0" xfId="0" applyFont="1" applyAlignment="1">
      <alignment vertical="center"/>
    </xf>
    <xf numFmtId="0" fontId="24" fillId="0" borderId="0" xfId="0" applyFont="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68" fillId="7" borderId="0" xfId="1" applyFill="1" applyBorder="1" applyAlignment="1" applyProtection="1">
      <alignment horizontal="center" vertical="center"/>
      <protection locked="0"/>
    </xf>
    <xf numFmtId="0" fontId="16" fillId="0" borderId="0" xfId="0" applyFont="1" applyAlignment="1">
      <alignment vertical="center" wrapText="1"/>
    </xf>
    <xf numFmtId="0" fontId="68" fillId="0" borderId="0" xfId="1" applyBorder="1" applyAlignment="1" applyProtection="1">
      <alignment vertical="center"/>
    </xf>
    <xf numFmtId="0" fontId="37" fillId="0" borderId="0" xfId="1" applyFont="1" applyFill="1" applyBorder="1" applyAlignment="1" applyProtection="1">
      <alignment horizontal="right" vertical="center" wrapText="1"/>
    </xf>
    <xf numFmtId="0" fontId="26"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41" fillId="0" borderId="0" xfId="0" applyFont="1" applyAlignment="1">
      <alignment horizontal="left" vertical="center"/>
    </xf>
    <xf numFmtId="0" fontId="7" fillId="5" borderId="0" xfId="0" applyFont="1" applyFill="1" applyAlignment="1" applyProtection="1">
      <alignment horizontal="center" vertical="center"/>
      <protection locked="0"/>
    </xf>
    <xf numFmtId="0" fontId="41" fillId="0" borderId="0" xfId="0" applyFont="1" applyAlignment="1">
      <alignment horizontal="left" vertical="center" wrapText="1"/>
    </xf>
    <xf numFmtId="0" fontId="41" fillId="0" borderId="0" xfId="0" applyFont="1" applyAlignment="1">
      <alignment vertical="center"/>
    </xf>
    <xf numFmtId="0" fontId="7" fillId="0" borderId="31" xfId="0" applyFont="1" applyBorder="1" applyAlignment="1">
      <alignment horizontal="left" vertical="center" wrapText="1"/>
    </xf>
    <xf numFmtId="0" fontId="41" fillId="0" borderId="0" xfId="0" applyFont="1" applyAlignment="1">
      <alignment horizontal="center" vertical="center"/>
    </xf>
    <xf numFmtId="0" fontId="26" fillId="2" borderId="0" xfId="0" applyFont="1" applyFill="1" applyAlignment="1">
      <alignment horizontal="left" vertical="center"/>
    </xf>
    <xf numFmtId="0" fontId="16" fillId="0" borderId="0" xfId="0" applyFont="1" applyAlignment="1">
      <alignment vertical="center"/>
    </xf>
    <xf numFmtId="0" fontId="57" fillId="0" borderId="0" xfId="0" applyFont="1" applyAlignment="1">
      <alignment horizontal="left" vertical="center" wrapText="1"/>
    </xf>
    <xf numFmtId="0" fontId="68" fillId="8" borderId="100" xfId="1" applyFill="1" applyBorder="1" applyAlignment="1" applyProtection="1">
      <alignment horizontal="center" vertical="center"/>
      <protection locked="0"/>
    </xf>
    <xf numFmtId="0" fontId="10" fillId="0" borderId="38" xfId="0" applyFont="1" applyBorder="1" applyAlignment="1">
      <alignment vertical="center"/>
    </xf>
    <xf numFmtId="0" fontId="13" fillId="0" borderId="0" xfId="0" applyFont="1" applyAlignment="1">
      <alignment vertical="center"/>
    </xf>
    <xf numFmtId="0" fontId="13" fillId="0" borderId="71" xfId="0" applyFont="1" applyBorder="1" applyAlignment="1">
      <alignment vertical="center"/>
    </xf>
    <xf numFmtId="0" fontId="57" fillId="0" borderId="0" xfId="0" applyFont="1" applyAlignment="1">
      <alignment vertical="center"/>
    </xf>
    <xf numFmtId="0" fontId="68" fillId="8" borderId="102" xfId="1" applyFill="1" applyBorder="1" applyAlignment="1" applyProtection="1">
      <alignment horizontal="center" vertical="center"/>
      <protection locked="0"/>
    </xf>
    <xf numFmtId="0" fontId="68" fillId="0" borderId="0" xfId="1" applyAlignment="1" applyProtection="1">
      <alignment horizontal="center" vertical="center"/>
    </xf>
    <xf numFmtId="0" fontId="68" fillId="0" borderId="102" xfId="1" applyBorder="1" applyAlignment="1" applyProtection="1">
      <alignment horizontal="center" vertical="center"/>
    </xf>
    <xf numFmtId="0" fontId="10" fillId="0" borderId="34" xfId="0" applyFont="1" applyBorder="1" applyAlignment="1">
      <alignment vertical="center"/>
    </xf>
    <xf numFmtId="0" fontId="68" fillId="8" borderId="103" xfId="1" applyFill="1" applyBorder="1" applyAlignment="1" applyProtection="1">
      <alignment horizontal="center" vertical="center"/>
      <protection locked="0"/>
    </xf>
    <xf numFmtId="0" fontId="10" fillId="0" borderId="15" xfId="0" applyFont="1" applyBorder="1" applyAlignment="1">
      <alignment vertical="center"/>
    </xf>
    <xf numFmtId="0" fontId="10" fillId="0" borderId="1" xfId="0" applyFont="1" applyBorder="1" applyAlignment="1">
      <alignment vertical="center"/>
    </xf>
    <xf numFmtId="0" fontId="18" fillId="0" borderId="0" xfId="0" applyFont="1" applyAlignment="1">
      <alignment vertical="center"/>
    </xf>
    <xf numFmtId="0" fontId="7" fillId="5" borderId="9" xfId="0" applyFont="1" applyFill="1" applyBorder="1" applyAlignment="1" applyProtection="1">
      <alignment vertical="center"/>
      <protection locked="0"/>
    </xf>
    <xf numFmtId="0" fontId="48" fillId="0" borderId="0" xfId="0" applyFont="1" applyAlignment="1">
      <alignment vertical="center"/>
    </xf>
    <xf numFmtId="0" fontId="10" fillId="2" borderId="0" xfId="0" applyFont="1" applyFill="1" applyAlignment="1">
      <alignment vertical="center"/>
    </xf>
    <xf numFmtId="0" fontId="7" fillId="5" borderId="19" xfId="0" applyFont="1" applyFill="1" applyBorder="1" applyAlignment="1" applyProtection="1">
      <alignment vertical="center"/>
      <protection locked="0"/>
    </xf>
    <xf numFmtId="0" fontId="43" fillId="0" borderId="0" xfId="0" applyFont="1" applyAlignment="1">
      <alignment vertical="center"/>
    </xf>
    <xf numFmtId="0" fontId="68" fillId="0" borderId="0" xfId="1" applyBorder="1" applyAlignment="1" applyProtection="1">
      <alignment horizontal="center" vertical="center"/>
    </xf>
    <xf numFmtId="0" fontId="10" fillId="5" borderId="0" xfId="0" applyFont="1" applyFill="1" applyAlignment="1" applyProtection="1">
      <alignment horizontal="center" vertical="center"/>
      <protection locked="0"/>
    </xf>
    <xf numFmtId="0" fontId="49" fillId="0" borderId="0" xfId="0" applyFont="1" applyAlignment="1">
      <alignment vertical="center"/>
    </xf>
    <xf numFmtId="0" fontId="47" fillId="0" borderId="0" xfId="0" applyFont="1" applyAlignment="1">
      <alignment vertical="center"/>
    </xf>
    <xf numFmtId="0" fontId="10" fillId="8" borderId="0" xfId="0" applyFont="1" applyFill="1" applyAlignment="1">
      <alignment vertical="center"/>
    </xf>
    <xf numFmtId="0" fontId="68" fillId="0" borderId="0" xfId="1" applyAlignment="1" applyProtection="1">
      <alignment vertical="center"/>
      <protection locked="0"/>
    </xf>
    <xf numFmtId="0" fontId="10" fillId="0" borderId="0" xfId="0" quotePrefix="1" applyFont="1" applyAlignment="1">
      <alignment vertical="center"/>
    </xf>
    <xf numFmtId="0" fontId="30" fillId="0" borderId="0" xfId="0" quotePrefix="1" applyFont="1" applyAlignment="1">
      <alignment vertical="center"/>
    </xf>
    <xf numFmtId="0" fontId="49" fillId="0" borderId="0" xfId="0" quotePrefix="1" applyFont="1" applyAlignment="1">
      <alignment horizontal="left" vertical="center"/>
    </xf>
    <xf numFmtId="0" fontId="30" fillId="0" borderId="0" xfId="0" quotePrefix="1" applyFont="1" applyAlignment="1">
      <alignment horizontal="left" vertical="center"/>
    </xf>
    <xf numFmtId="0" fontId="10" fillId="0" borderId="0" xfId="0" quotePrefix="1" applyFont="1" applyAlignment="1">
      <alignment horizontal="left" vertical="center"/>
    </xf>
    <xf numFmtId="0" fontId="28" fillId="0" borderId="0" xfId="0" quotePrefix="1" applyFont="1" applyAlignment="1">
      <alignment horizontal="left" vertical="center"/>
    </xf>
    <xf numFmtId="0" fontId="8" fillId="0" borderId="71" xfId="0" applyFont="1" applyBorder="1" applyAlignment="1">
      <alignment vertical="center"/>
    </xf>
    <xf numFmtId="0" fontId="28" fillId="0" borderId="0" xfId="0" quotePrefix="1" applyFont="1" applyAlignment="1">
      <alignment vertical="center"/>
    </xf>
    <xf numFmtId="0" fontId="10" fillId="6" borderId="0" xfId="0" applyFont="1" applyFill="1" applyAlignment="1" applyProtection="1">
      <alignment vertical="center"/>
      <protection locked="0"/>
    </xf>
    <xf numFmtId="0" fontId="29" fillId="0" borderId="0" xfId="0" quotePrefix="1" applyFont="1" applyAlignment="1">
      <alignment vertical="center"/>
    </xf>
    <xf numFmtId="0" fontId="26" fillId="0" borderId="0" xfId="0" quotePrefix="1" applyFont="1" applyAlignment="1">
      <alignment vertical="center"/>
    </xf>
    <xf numFmtId="0" fontId="39" fillId="0" borderId="0" xfId="0" applyFont="1" applyAlignment="1">
      <alignment horizontal="left" vertical="center"/>
    </xf>
    <xf numFmtId="0" fontId="30" fillId="0" borderId="0" xfId="0" applyFont="1" applyAlignment="1">
      <alignment horizontal="right" vertical="center"/>
    </xf>
    <xf numFmtId="0" fontId="23" fillId="0" borderId="0" xfId="0" applyFont="1" applyAlignment="1">
      <alignment horizontal="left" vertical="center"/>
    </xf>
    <xf numFmtId="0" fontId="28" fillId="0" borderId="0" xfId="0" applyFont="1" applyAlignment="1">
      <alignment horizontal="center" vertical="center"/>
    </xf>
    <xf numFmtId="0" fontId="52" fillId="0" borderId="0" xfId="0" applyFont="1" applyAlignment="1">
      <alignment horizontal="left" vertical="center"/>
    </xf>
    <xf numFmtId="0" fontId="32" fillId="0" borderId="0" xfId="0" applyFont="1" applyAlignment="1">
      <alignment vertical="center"/>
    </xf>
    <xf numFmtId="0" fontId="7" fillId="0" borderId="123" xfId="0" applyFont="1" applyBorder="1" applyAlignment="1">
      <alignment horizontal="center" vertical="center" wrapText="1"/>
    </xf>
    <xf numFmtId="0" fontId="10" fillId="0" borderId="0" xfId="0" applyFont="1" applyAlignment="1" applyProtection="1">
      <alignment vertical="center"/>
      <protection hidden="1"/>
    </xf>
    <xf numFmtId="0" fontId="68" fillId="0" borderId="98" xfId="1" applyBorder="1" applyAlignment="1" applyProtection="1">
      <alignment horizontal="center" vertical="center"/>
      <protection hidden="1"/>
    </xf>
    <xf numFmtId="0" fontId="52" fillId="7" borderId="99" xfId="0" applyFont="1" applyFill="1" applyBorder="1" applyAlignment="1" applyProtection="1">
      <alignment vertical="center"/>
      <protection hidden="1"/>
    </xf>
    <xf numFmtId="0" fontId="13" fillId="0" borderId="23" xfId="0" applyFont="1" applyBorder="1" applyAlignment="1" applyProtection="1">
      <alignment horizontal="center" vertical="center"/>
      <protection hidden="1"/>
    </xf>
    <xf numFmtId="9" fontId="13" fillId="0" borderId="23" xfId="2" applyFont="1" applyBorder="1" applyAlignment="1" applyProtection="1">
      <alignment horizontal="center" vertical="center"/>
      <protection hidden="1"/>
    </xf>
    <xf numFmtId="164" fontId="10" fillId="5" borderId="23" xfId="0" applyNumberFormat="1" applyFont="1" applyFill="1" applyBorder="1" applyAlignment="1" applyProtection="1">
      <alignment vertical="center"/>
      <protection locked="0"/>
    </xf>
    <xf numFmtId="9" fontId="21" fillId="0" borderId="23" xfId="2" applyFont="1" applyBorder="1" applyAlignment="1" applyProtection="1">
      <alignment horizontal="center" vertical="center"/>
      <protection hidden="1"/>
    </xf>
    <xf numFmtId="164" fontId="18" fillId="5" borderId="23" xfId="0" applyNumberFormat="1" applyFont="1" applyFill="1" applyBorder="1" applyAlignment="1" applyProtection="1">
      <alignment vertical="center"/>
      <protection locked="0"/>
    </xf>
    <xf numFmtId="0" fontId="63" fillId="0" borderId="28" xfId="0" applyFont="1" applyBorder="1" applyAlignment="1" applyProtection="1">
      <alignment vertical="center"/>
      <protection hidden="1"/>
    </xf>
    <xf numFmtId="0" fontId="63" fillId="0" borderId="29" xfId="0" applyFont="1" applyBorder="1" applyAlignment="1" applyProtection="1">
      <alignment vertical="center"/>
      <protection hidden="1"/>
    </xf>
    <xf numFmtId="0" fontId="22" fillId="0" borderId="23" xfId="0" applyFont="1" applyBorder="1" applyAlignment="1" applyProtection="1">
      <alignment vertical="center" textRotation="90"/>
      <protection hidden="1"/>
    </xf>
    <xf numFmtId="9" fontId="21" fillId="0" borderId="0" xfId="2" applyFont="1" applyBorder="1" applyAlignment="1" applyProtection="1">
      <alignment horizontal="center" vertical="center"/>
      <protection hidden="1"/>
    </xf>
    <xf numFmtId="0" fontId="63" fillId="0" borderId="0" xfId="0" applyFont="1" applyAlignment="1" applyProtection="1">
      <alignment vertical="center"/>
      <protection hidden="1"/>
    </xf>
    <xf numFmtId="0" fontId="63" fillId="0" borderId="0" xfId="0" applyFont="1" applyAlignment="1" applyProtection="1">
      <alignment horizontal="left" vertical="center"/>
      <protection hidden="1"/>
    </xf>
    <xf numFmtId="0" fontId="28" fillId="0" borderId="24" xfId="0" applyFont="1" applyBorder="1" applyAlignment="1" applyProtection="1">
      <alignment vertical="center"/>
      <protection hidden="1"/>
    </xf>
    <xf numFmtId="0" fontId="28" fillId="0" borderId="26" xfId="0" applyFont="1" applyBorder="1" applyAlignment="1" applyProtection="1">
      <alignment vertical="center"/>
      <protection hidden="1"/>
    </xf>
    <xf numFmtId="0" fontId="28" fillId="0" borderId="25" xfId="0" applyFont="1" applyBorder="1" applyAlignment="1" applyProtection="1">
      <alignment vertical="center"/>
      <protection hidden="1"/>
    </xf>
    <xf numFmtId="9" fontId="13" fillId="0" borderId="0" xfId="2" applyFont="1" applyBorder="1" applyAlignment="1" applyProtection="1">
      <alignment horizontal="center" vertical="center"/>
      <protection hidden="1"/>
    </xf>
    <xf numFmtId="0" fontId="65" fillId="0" borderId="0" xfId="0" applyFont="1" applyAlignment="1" applyProtection="1">
      <alignment vertical="center"/>
      <protection hidden="1"/>
    </xf>
    <xf numFmtId="0" fontId="66" fillId="0" borderId="0" xfId="0" applyFont="1" applyAlignment="1" applyProtection="1">
      <alignment vertical="center"/>
      <protection hidden="1"/>
    </xf>
    <xf numFmtId="0" fontId="62" fillId="0" borderId="0" xfId="0" applyFont="1" applyAlignment="1" applyProtection="1">
      <alignment vertical="center"/>
      <protection hidden="1"/>
    </xf>
    <xf numFmtId="0" fontId="22" fillId="0" borderId="0" xfId="0" applyFont="1" applyAlignment="1" applyProtection="1">
      <alignment vertical="center" textRotation="90"/>
      <protection hidden="1"/>
    </xf>
    <xf numFmtId="0" fontId="27" fillId="0" borderId="0" xfId="1" applyFont="1" applyAlignment="1" applyProtection="1">
      <alignment vertical="center"/>
    </xf>
    <xf numFmtId="0" fontId="7" fillId="5" borderId="84" xfId="0" applyFont="1" applyFill="1" applyBorder="1" applyAlignment="1" applyProtection="1">
      <alignment horizontal="left" vertical="center" wrapText="1"/>
      <protection locked="0"/>
    </xf>
    <xf numFmtId="0" fontId="7" fillId="5" borderId="24" xfId="0" applyFont="1" applyFill="1" applyBorder="1" applyAlignment="1" applyProtection="1">
      <alignment horizontal="left" vertical="center"/>
      <protection locked="0"/>
    </xf>
    <xf numFmtId="0" fontId="22" fillId="0" borderId="58" xfId="0" applyFont="1" applyBorder="1" applyAlignment="1" applyProtection="1">
      <alignment horizontal="center" textRotation="90"/>
      <protection hidden="1"/>
    </xf>
    <xf numFmtId="0" fontId="7" fillId="5" borderId="7"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7" fillId="5" borderId="80" xfId="0" applyFont="1" applyFill="1" applyBorder="1" applyAlignment="1" applyProtection="1">
      <alignment horizontal="center" vertical="center"/>
      <protection locked="0"/>
    </xf>
    <xf numFmtId="0" fontId="18" fillId="0" borderId="23" xfId="0" applyFont="1" applyBorder="1" applyAlignment="1">
      <alignment horizontal="left" vertical="center"/>
    </xf>
    <xf numFmtId="0" fontId="18" fillId="0" borderId="84"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165" fontId="18" fillId="0" borderId="79" xfId="0" applyNumberFormat="1" applyFont="1" applyBorder="1" applyAlignment="1">
      <alignment horizontal="center" vertical="center"/>
    </xf>
    <xf numFmtId="0" fontId="18" fillId="0" borderId="4" xfId="0" applyFont="1" applyBorder="1" applyAlignment="1">
      <alignment horizontal="center" vertical="center"/>
    </xf>
    <xf numFmtId="0" fontId="7" fillId="5" borderId="23" xfId="0" applyFont="1" applyFill="1" applyBorder="1" applyAlignment="1" applyProtection="1">
      <alignment horizontal="left" vertical="center"/>
      <protection locked="0"/>
    </xf>
    <xf numFmtId="0" fontId="7" fillId="5"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18" fillId="0" borderId="7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79" xfId="0" applyFont="1" applyBorder="1" applyAlignment="1">
      <alignment horizontal="center" vertical="center" wrapText="1"/>
    </xf>
    <xf numFmtId="0" fontId="7" fillId="5" borderId="79"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center" vertical="center" wrapText="1"/>
      <protection locked="0"/>
    </xf>
    <xf numFmtId="0" fontId="7" fillId="5" borderId="79" xfId="0" applyFont="1" applyFill="1" applyBorder="1" applyAlignment="1" applyProtection="1">
      <alignment horizontal="center" vertical="center" wrapText="1"/>
      <protection locked="0"/>
    </xf>
    <xf numFmtId="0" fontId="7" fillId="5" borderId="120" xfId="0" applyFont="1" applyFill="1" applyBorder="1" applyAlignment="1" applyProtection="1">
      <alignment horizontal="center" vertical="center" wrapText="1"/>
      <protection locked="0"/>
    </xf>
    <xf numFmtId="0" fontId="7" fillId="5" borderId="80" xfId="0" applyFont="1" applyFill="1" applyBorder="1" applyAlignment="1" applyProtection="1">
      <alignment horizontal="left" vertical="center" wrapText="1"/>
      <protection locked="0"/>
    </xf>
    <xf numFmtId="0" fontId="18" fillId="0" borderId="0" xfId="0" applyFont="1" applyAlignment="1">
      <alignment horizontal="center" vertical="center"/>
    </xf>
    <xf numFmtId="0" fontId="7" fillId="5" borderId="80" xfId="0" applyFont="1" applyFill="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7" fillId="5" borderId="2" xfId="0" applyFont="1" applyFill="1" applyBorder="1" applyAlignment="1" applyProtection="1">
      <alignment horizontal="left" vertical="center"/>
      <protection locked="0"/>
    </xf>
    <xf numFmtId="0" fontId="18" fillId="0" borderId="79" xfId="0" applyFont="1" applyBorder="1" applyAlignment="1">
      <alignment horizontal="center" vertical="center"/>
    </xf>
    <xf numFmtId="0" fontId="7" fillId="5" borderId="120" xfId="0" applyFont="1" applyFill="1" applyBorder="1" applyAlignment="1" applyProtection="1">
      <alignment horizontal="center" vertical="center"/>
      <protection locked="0"/>
    </xf>
    <xf numFmtId="0" fontId="18" fillId="0" borderId="24" xfId="0" applyFont="1" applyBorder="1" applyAlignment="1">
      <alignment horizontal="left" vertical="center"/>
    </xf>
    <xf numFmtId="0" fontId="18" fillId="0" borderId="26" xfId="0" applyFont="1" applyBorder="1" applyAlignment="1">
      <alignment horizontal="left" vertical="center"/>
    </xf>
    <xf numFmtId="1" fontId="18" fillId="0" borderId="79" xfId="0" applyNumberFormat="1" applyFont="1" applyBorder="1" applyAlignment="1">
      <alignment horizontal="center" vertical="center"/>
    </xf>
    <xf numFmtId="0" fontId="10" fillId="5" borderId="9"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90" xfId="0" applyFont="1" applyFill="1" applyBorder="1" applyAlignment="1" applyProtection="1">
      <alignment horizontal="center" vertical="center"/>
      <protection locked="0"/>
    </xf>
    <xf numFmtId="0" fontId="10" fillId="5" borderId="121" xfId="0" applyFont="1" applyFill="1" applyBorder="1" applyAlignment="1" applyProtection="1">
      <alignment vertical="center"/>
      <protection locked="0"/>
    </xf>
    <xf numFmtId="0" fontId="10" fillId="5" borderId="91" xfId="0" applyFont="1" applyFill="1" applyBorder="1" applyAlignment="1" applyProtection="1">
      <alignment vertical="center"/>
      <protection locked="0"/>
    </xf>
    <xf numFmtId="0" fontId="18" fillId="0" borderId="92" xfId="0" applyFont="1" applyBorder="1" applyAlignment="1">
      <alignment vertical="center" wrapText="1"/>
    </xf>
    <xf numFmtId="0" fontId="18" fillId="0" borderId="13" xfId="0" applyFont="1" applyBorder="1" applyAlignment="1">
      <alignment vertical="center"/>
    </xf>
    <xf numFmtId="0" fontId="18" fillId="0" borderId="11" xfId="0" applyFont="1" applyBorder="1" applyAlignment="1">
      <alignment horizontal="center" vertical="center" wrapText="1"/>
    </xf>
    <xf numFmtId="0" fontId="18" fillId="0" borderId="45" xfId="0" applyFont="1" applyBorder="1" applyAlignment="1">
      <alignment horizontal="center" vertical="center" wrapText="1"/>
    </xf>
    <xf numFmtId="0" fontId="10" fillId="5" borderId="50" xfId="0" applyFont="1" applyFill="1" applyBorder="1" applyAlignment="1" applyProtection="1">
      <alignment horizontal="left" vertical="center"/>
      <protection locked="0"/>
    </xf>
    <xf numFmtId="0" fontId="10" fillId="5" borderId="75" xfId="0" applyFont="1" applyFill="1" applyBorder="1" applyAlignment="1" applyProtection="1">
      <alignment horizontal="left" vertical="center"/>
      <protection locked="0"/>
    </xf>
    <xf numFmtId="0" fontId="10" fillId="5" borderId="92" xfId="0" applyFont="1" applyFill="1" applyBorder="1" applyAlignment="1" applyProtection="1">
      <alignment vertical="center" wrapText="1"/>
      <protection locked="0"/>
    </xf>
    <xf numFmtId="0" fontId="10" fillId="5" borderId="13"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45" xfId="0" applyFont="1" applyFill="1" applyBorder="1" applyAlignment="1" applyProtection="1">
      <alignment horizontal="center" vertical="center"/>
      <protection locked="0"/>
    </xf>
    <xf numFmtId="0" fontId="10" fillId="5" borderId="93" xfId="0" applyFont="1" applyFill="1" applyBorder="1" applyAlignment="1" applyProtection="1">
      <alignment vertical="center" wrapText="1"/>
      <protection locked="0"/>
    </xf>
    <xf numFmtId="0" fontId="18" fillId="0" borderId="10" xfId="0" applyFont="1" applyBorder="1" applyAlignment="1">
      <alignment horizontal="center" vertical="center" wrapText="1"/>
    </xf>
    <xf numFmtId="0" fontId="10" fillId="5" borderId="53"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10" xfId="0" applyFont="1" applyFill="1" applyBorder="1" applyAlignment="1" applyProtection="1">
      <alignment vertical="center"/>
      <protection locked="0"/>
    </xf>
    <xf numFmtId="0" fontId="18" fillId="0" borderId="81" xfId="0" applyFont="1" applyBorder="1" applyAlignment="1">
      <alignment vertical="center" wrapText="1"/>
    </xf>
    <xf numFmtId="0" fontId="18" fillId="0" borderId="9" xfId="0" applyFont="1" applyBorder="1" applyAlignment="1">
      <alignment vertical="center"/>
    </xf>
    <xf numFmtId="0" fontId="18" fillId="0" borderId="6" xfId="0" applyFont="1" applyBorder="1" applyAlignment="1">
      <alignment vertical="center"/>
    </xf>
    <xf numFmtId="0" fontId="18" fillId="0" borderId="5" xfId="0" applyFont="1" applyBorder="1" applyAlignment="1">
      <alignment horizontal="center" vertical="center"/>
    </xf>
    <xf numFmtId="0" fontId="18" fillId="0" borderId="81" xfId="0" applyFont="1" applyBorder="1" applyAlignment="1">
      <alignment horizontal="center" vertical="center"/>
    </xf>
    <xf numFmtId="0" fontId="7" fillId="5" borderId="81" xfId="0" applyFont="1" applyFill="1" applyBorder="1" applyAlignment="1" applyProtection="1">
      <alignment vertical="center" wrapText="1"/>
      <protection locked="0"/>
    </xf>
    <xf numFmtId="0" fontId="10" fillId="5" borderId="9"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0" fontId="7" fillId="5" borderId="5" xfId="0" applyFont="1" applyFill="1" applyBorder="1" applyAlignment="1" applyProtection="1">
      <alignment horizontal="center" vertical="center"/>
      <protection locked="0"/>
    </xf>
    <xf numFmtId="0" fontId="10" fillId="5" borderId="81" xfId="0" applyFont="1" applyFill="1" applyBorder="1" applyAlignment="1" applyProtection="1">
      <alignment horizontal="center" vertical="center"/>
      <protection locked="0"/>
    </xf>
    <xf numFmtId="0" fontId="7" fillId="5" borderId="94" xfId="0" applyFont="1" applyFill="1" applyBorder="1" applyAlignment="1" applyProtection="1">
      <alignment vertical="center" wrapText="1"/>
      <protection locked="0"/>
    </xf>
    <xf numFmtId="0" fontId="10" fillId="5" borderId="91" xfId="0" applyFont="1" applyFill="1" applyBorder="1" applyAlignment="1" applyProtection="1">
      <alignment horizontal="center" vertical="center"/>
      <protection locked="0"/>
    </xf>
    <xf numFmtId="0" fontId="18" fillId="0" borderId="23" xfId="0" applyFont="1" applyBorder="1" applyAlignment="1">
      <alignment horizontal="center" vertical="center"/>
    </xf>
    <xf numFmtId="0" fontId="7" fillId="5" borderId="23" xfId="0" applyFont="1" applyFill="1" applyBorder="1" applyAlignment="1" applyProtection="1">
      <alignment horizontal="center" vertical="center"/>
      <protection locked="0"/>
    </xf>
    <xf numFmtId="0" fontId="18" fillId="0" borderId="27" xfId="0" applyFont="1" applyBorder="1" applyAlignment="1">
      <alignment horizontal="center" vertical="center"/>
    </xf>
    <xf numFmtId="9" fontId="18" fillId="0" borderId="24" xfId="2" applyFont="1" applyFill="1" applyBorder="1" applyAlignment="1" applyProtection="1">
      <alignment horizontal="center" vertical="center"/>
    </xf>
    <xf numFmtId="0" fontId="18" fillId="0" borderId="25" xfId="0" applyFont="1" applyBorder="1" applyAlignment="1">
      <alignment horizontal="left" vertical="center"/>
    </xf>
    <xf numFmtId="0" fontId="7" fillId="5" borderId="27" xfId="0" applyFont="1" applyFill="1" applyBorder="1" applyAlignment="1" applyProtection="1">
      <alignment horizontal="center" vertical="center"/>
      <protection locked="0"/>
    </xf>
    <xf numFmtId="9" fontId="7" fillId="5" borderId="24" xfId="2" applyFont="1" applyFill="1" applyBorder="1" applyAlignment="1" applyProtection="1">
      <alignment horizontal="center" vertical="center"/>
      <protection locked="0"/>
    </xf>
    <xf numFmtId="0" fontId="10" fillId="6" borderId="26" xfId="0" applyFont="1" applyFill="1" applyBorder="1" applyAlignment="1" applyProtection="1">
      <alignment horizontal="left" vertical="center"/>
      <protection locked="0"/>
    </xf>
    <xf numFmtId="0" fontId="10" fillId="6" borderId="25" xfId="0" applyFont="1" applyFill="1" applyBorder="1" applyAlignment="1" applyProtection="1">
      <alignment horizontal="left" vertical="center"/>
      <protection locked="0"/>
    </xf>
    <xf numFmtId="0" fontId="18" fillId="0" borderId="6" xfId="0" applyFont="1" applyBorder="1" applyAlignment="1">
      <alignment horizontal="center" vertical="center"/>
    </xf>
    <xf numFmtId="0" fontId="10" fillId="5" borderId="4"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8" fillId="0" borderId="9" xfId="0" applyFont="1" applyBorder="1" applyAlignment="1">
      <alignment horizontal="center" vertical="center"/>
    </xf>
    <xf numFmtId="0" fontId="18" fillId="0" borderId="123" xfId="0" applyFont="1" applyBorder="1" applyAlignment="1">
      <alignment horizontal="center" vertical="center"/>
    </xf>
    <xf numFmtId="0" fontId="10" fillId="5" borderId="122" xfId="0" applyFont="1" applyFill="1" applyBorder="1" applyAlignment="1" applyProtection="1">
      <alignment horizontal="center" vertical="center"/>
      <protection locked="0"/>
    </xf>
    <xf numFmtId="0" fontId="10" fillId="5" borderId="23" xfId="0" applyFont="1" applyFill="1" applyBorder="1" applyAlignment="1" applyProtection="1">
      <alignment horizontal="center" vertical="center"/>
      <protection locked="0"/>
    </xf>
    <xf numFmtId="0" fontId="18" fillId="0" borderId="66" xfId="0" applyFont="1" applyBorder="1" applyAlignment="1">
      <alignment vertical="center"/>
    </xf>
    <xf numFmtId="0" fontId="18" fillId="0" borderId="65" xfId="0" applyFont="1" applyBorder="1" applyAlignment="1">
      <alignment horizontal="center" vertical="center"/>
    </xf>
    <xf numFmtId="9" fontId="18" fillId="0" borderId="63" xfId="2" applyFont="1" applyFill="1" applyBorder="1" applyAlignment="1" applyProtection="1">
      <alignment horizontal="center" vertical="center"/>
    </xf>
    <xf numFmtId="0" fontId="18" fillId="0" borderId="63" xfId="0" applyFont="1" applyBorder="1" applyAlignment="1">
      <alignment horizontal="center" vertical="center"/>
    </xf>
    <xf numFmtId="0" fontId="10" fillId="5" borderId="65" xfId="0" applyFont="1" applyFill="1" applyBorder="1" applyAlignment="1" applyProtection="1">
      <alignment horizontal="center" vertical="center"/>
      <protection locked="0"/>
    </xf>
    <xf numFmtId="9" fontId="10" fillId="5" borderId="63" xfId="2" applyFont="1" applyFill="1" applyBorder="1" applyAlignment="1" applyProtection="1">
      <alignment horizontal="center" vertical="center"/>
      <protection locked="0"/>
    </xf>
    <xf numFmtId="0" fontId="10" fillId="5" borderId="63" xfId="0" applyFont="1" applyFill="1" applyBorder="1" applyAlignment="1" applyProtection="1">
      <alignment horizontal="center" vertical="center"/>
      <protection locked="0"/>
    </xf>
    <xf numFmtId="0" fontId="18" fillId="0" borderId="23" xfId="0" applyFont="1" applyBorder="1" applyAlignment="1">
      <alignment horizontal="center" vertical="center" wrapText="1"/>
    </xf>
    <xf numFmtId="0" fontId="10" fillId="5" borderId="23" xfId="0" applyFont="1" applyFill="1" applyBorder="1" applyAlignment="1" applyProtection="1">
      <alignment horizontal="center" vertical="center" wrapText="1"/>
      <protection locked="0"/>
    </xf>
    <xf numFmtId="0" fontId="10" fillId="5" borderId="23" xfId="0" applyFont="1" applyFill="1" applyBorder="1" applyAlignment="1" applyProtection="1">
      <alignment vertical="center"/>
      <protection locked="0"/>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0" fillId="5" borderId="79"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0" fillId="5" borderId="80" xfId="0" applyFont="1" applyFill="1" applyBorder="1" applyAlignment="1" applyProtection="1">
      <alignment horizontal="center" vertical="center" wrapText="1"/>
      <protection locked="0"/>
    </xf>
    <xf numFmtId="0" fontId="18" fillId="0" borderId="25" xfId="0" applyFont="1" applyBorder="1" applyAlignment="1">
      <alignment horizontal="center" vertical="center"/>
    </xf>
    <xf numFmtId="0" fontId="10" fillId="5" borderId="25"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18" fillId="0" borderId="23" xfId="0" applyFont="1" applyBorder="1" applyAlignment="1">
      <alignment horizontal="left" vertical="center" wrapText="1"/>
    </xf>
    <xf numFmtId="0" fontId="7" fillId="5" borderId="23" xfId="0" applyFont="1" applyFill="1" applyBorder="1" applyAlignment="1" applyProtection="1">
      <alignment horizontal="left" vertical="center" wrapText="1"/>
      <protection locked="0"/>
    </xf>
    <xf numFmtId="0" fontId="18" fillId="0" borderId="58" xfId="0" applyFont="1" applyBorder="1" applyAlignment="1">
      <alignment horizontal="left" vertical="center" wrapText="1"/>
    </xf>
    <xf numFmtId="0" fontId="7" fillId="5" borderId="58" xfId="0" applyFont="1" applyFill="1" applyBorder="1" applyAlignment="1" applyProtection="1">
      <alignment horizontal="left" vertical="center" wrapText="1"/>
      <protection locked="0"/>
    </xf>
    <xf numFmtId="0" fontId="18" fillId="0" borderId="96" xfId="0" applyFont="1" applyBorder="1" applyAlignment="1">
      <alignment horizontal="left" vertical="center" wrapText="1"/>
    </xf>
    <xf numFmtId="0" fontId="7" fillId="5" borderId="96" xfId="0" applyFont="1" applyFill="1" applyBorder="1" applyAlignment="1" applyProtection="1">
      <alignment horizontal="left" vertical="center" wrapText="1"/>
      <protection locked="0"/>
    </xf>
    <xf numFmtId="0" fontId="7" fillId="0" borderId="0" xfId="0" applyFont="1" applyAlignment="1">
      <alignment vertical="center" textRotation="90" wrapText="1"/>
    </xf>
    <xf numFmtId="0" fontId="7" fillId="5" borderId="23" xfId="0" applyFont="1" applyFill="1" applyBorder="1" applyAlignment="1" applyProtection="1">
      <alignment vertical="center"/>
      <protection locked="0"/>
    </xf>
    <xf numFmtId="0" fontId="18" fillId="0" borderId="0" xfId="0" applyFont="1" applyAlignment="1">
      <alignment horizontal="left" vertical="center" wrapText="1"/>
    </xf>
    <xf numFmtId="0" fontId="7" fillId="5" borderId="58" xfId="0" applyFont="1" applyFill="1" applyBorder="1" applyAlignment="1" applyProtection="1">
      <alignment vertical="center"/>
      <protection locked="0"/>
    </xf>
    <xf numFmtId="0" fontId="7" fillId="5" borderId="24" xfId="0" applyFont="1" applyFill="1" applyBorder="1" applyAlignment="1" applyProtection="1">
      <alignment vertical="center"/>
      <protection locked="0"/>
    </xf>
    <xf numFmtId="0" fontId="18" fillId="0" borderId="24" xfId="0" applyFont="1" applyBorder="1" applyAlignment="1">
      <alignment horizontal="left" vertical="center" wrapText="1"/>
    </xf>
    <xf numFmtId="9" fontId="7" fillId="5" borderId="24" xfId="0" applyNumberFormat="1" applyFont="1" applyFill="1" applyBorder="1" applyAlignment="1" applyProtection="1">
      <alignment vertical="center"/>
      <protection locked="0"/>
    </xf>
    <xf numFmtId="0" fontId="18" fillId="0" borderId="0" xfId="0" applyFont="1" applyAlignment="1">
      <alignment vertical="center" wrapText="1"/>
    </xf>
    <xf numFmtId="0" fontId="10" fillId="0" borderId="31" xfId="0" applyFont="1" applyBorder="1" applyAlignment="1">
      <alignment vertical="center" wrapText="1"/>
    </xf>
    <xf numFmtId="0" fontId="60" fillId="0" borderId="58" xfId="0" applyFont="1" applyBorder="1" applyAlignment="1">
      <alignment horizontal="center" vertical="center" wrapText="1"/>
    </xf>
    <xf numFmtId="0" fontId="8" fillId="0" borderId="58" xfId="0" applyFont="1" applyBorder="1" applyAlignment="1">
      <alignment horizontal="center" vertical="center"/>
    </xf>
    <xf numFmtId="0" fontId="18" fillId="0" borderId="57" xfId="0" applyFont="1" applyBorder="1" applyAlignment="1">
      <alignment horizontal="left" vertical="center" wrapText="1"/>
    </xf>
    <xf numFmtId="0" fontId="7" fillId="5" borderId="57" xfId="0" applyFont="1" applyFill="1" applyBorder="1" applyAlignment="1" applyProtection="1">
      <alignment horizontal="left" vertical="center" wrapText="1"/>
      <protection locked="0"/>
    </xf>
    <xf numFmtId="0" fontId="7" fillId="5" borderId="151"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center" vertical="top"/>
      <protection locked="0"/>
    </xf>
    <xf numFmtId="0" fontId="7" fillId="5" borderId="12" xfId="0" applyFont="1" applyFill="1" applyBorder="1" applyAlignment="1" applyProtection="1">
      <alignment horizontal="center" vertical="top"/>
      <protection locked="0"/>
    </xf>
    <xf numFmtId="0" fontId="7" fillId="5" borderId="23" xfId="0" applyFont="1" applyFill="1" applyBorder="1" applyAlignment="1" applyProtection="1">
      <alignment horizontal="center" vertical="top"/>
      <protection locked="0"/>
    </xf>
    <xf numFmtId="0" fontId="7" fillId="5" borderId="62" xfId="0" applyFont="1" applyFill="1" applyBorder="1" applyAlignment="1" applyProtection="1">
      <alignment horizontal="center" vertical="top"/>
      <protection locked="0"/>
    </xf>
    <xf numFmtId="0" fontId="7" fillId="5" borderId="92" xfId="0" applyFont="1" applyFill="1" applyBorder="1" applyAlignment="1" applyProtection="1">
      <alignment horizontal="center" vertical="top"/>
      <protection locked="0"/>
    </xf>
    <xf numFmtId="0" fontId="7" fillId="5" borderId="65" xfId="0" applyFont="1" applyFill="1" applyBorder="1" applyAlignment="1" applyProtection="1">
      <alignment horizontal="center" vertical="top"/>
      <protection locked="0"/>
    </xf>
    <xf numFmtId="0" fontId="7" fillId="5" borderId="72" xfId="0" applyFont="1" applyFill="1" applyBorder="1" applyAlignment="1" applyProtection="1">
      <alignment horizontal="center" vertical="top" wrapText="1"/>
      <protection locked="0"/>
    </xf>
    <xf numFmtId="0" fontId="7" fillId="5" borderId="127" xfId="0" applyFont="1" applyFill="1" applyBorder="1" applyAlignment="1" applyProtection="1">
      <alignment horizontal="center" vertical="top"/>
      <protection locked="0"/>
    </xf>
    <xf numFmtId="0" fontId="7" fillId="5" borderId="128" xfId="0" applyFont="1" applyFill="1" applyBorder="1" applyAlignment="1" applyProtection="1">
      <alignment horizontal="center" vertical="top"/>
      <protection locked="0"/>
    </xf>
    <xf numFmtId="0" fontId="7" fillId="5" borderId="129" xfId="0" applyFont="1" applyFill="1" applyBorder="1" applyAlignment="1" applyProtection="1">
      <alignment horizontal="center" vertical="top"/>
      <protection locked="0"/>
    </xf>
    <xf numFmtId="0" fontId="7" fillId="5" borderId="65" xfId="0" applyFont="1" applyFill="1" applyBorder="1" applyAlignment="1" applyProtection="1">
      <alignment horizontal="center" vertical="center"/>
      <protection locked="0"/>
    </xf>
    <xf numFmtId="14" fontId="7" fillId="5" borderId="63" xfId="0" applyNumberFormat="1" applyFont="1" applyFill="1" applyBorder="1" applyAlignment="1" applyProtection="1">
      <alignment horizontal="center" vertical="center"/>
      <protection locked="0"/>
    </xf>
    <xf numFmtId="0" fontId="7" fillId="5" borderId="63" xfId="0" applyFont="1" applyFill="1" applyBorder="1" applyAlignment="1" applyProtection="1">
      <alignment horizontal="center" vertical="center"/>
      <protection locked="0"/>
    </xf>
    <xf numFmtId="0" fontId="10" fillId="5" borderId="23" xfId="0" applyFont="1" applyFill="1" applyBorder="1" applyAlignment="1" applyProtection="1">
      <alignment horizontal="center" wrapText="1"/>
      <protection locked="0"/>
    </xf>
    <xf numFmtId="0" fontId="10" fillId="5" borderId="23" xfId="0" applyFont="1" applyFill="1" applyBorder="1" applyAlignment="1" applyProtection="1">
      <alignment wrapText="1"/>
      <protection locked="0"/>
    </xf>
    <xf numFmtId="9" fontId="10" fillId="5" borderId="23" xfId="2" applyFont="1" applyFill="1" applyBorder="1" applyAlignment="1" applyProtection="1">
      <alignment horizontal="center" wrapText="1"/>
      <protection locked="0"/>
    </xf>
    <xf numFmtId="0" fontId="18" fillId="0" borderId="13" xfId="0" applyFont="1" applyBorder="1" applyAlignment="1">
      <alignment horizontal="center" vertical="top"/>
    </xf>
    <xf numFmtId="0" fontId="18" fillId="0" borderId="12" xfId="0" applyFont="1" applyBorder="1" applyAlignment="1">
      <alignment horizontal="center" vertical="top"/>
    </xf>
    <xf numFmtId="0" fontId="18" fillId="0" borderId="23" xfId="0" applyFont="1" applyBorder="1" applyAlignment="1">
      <alignment horizontal="center" vertical="top"/>
    </xf>
    <xf numFmtId="0" fontId="18" fillId="0" borderId="62" xfId="0" applyFont="1" applyBorder="1" applyAlignment="1">
      <alignment horizontal="center" vertical="top"/>
    </xf>
    <xf numFmtId="0" fontId="18" fillId="0" borderId="92" xfId="0" applyFont="1" applyBorder="1" applyAlignment="1">
      <alignment horizontal="center" vertical="top"/>
    </xf>
    <xf numFmtId="0" fontId="18" fillId="0" borderId="65" xfId="0" applyFont="1" applyBorder="1" applyAlignment="1">
      <alignment horizontal="center" vertical="top" wrapText="1"/>
    </xf>
    <xf numFmtId="0" fontId="18" fillId="0" borderId="72" xfId="0" applyFont="1" applyBorder="1" applyAlignment="1">
      <alignment horizontal="center" vertical="top" wrapText="1"/>
    </xf>
    <xf numFmtId="0" fontId="7" fillId="0" borderId="0" xfId="0" applyFont="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2" borderId="23" xfId="0" applyFont="1" applyFill="1" applyBorder="1" applyAlignment="1">
      <alignment vertical="center"/>
    </xf>
    <xf numFmtId="0" fontId="7" fillId="5" borderId="79" xfId="0" applyFont="1" applyFill="1" applyBorder="1" applyAlignment="1" applyProtection="1">
      <alignment horizontal="left" vertical="center"/>
      <protection locked="0"/>
    </xf>
    <xf numFmtId="0" fontId="46" fillId="0" borderId="0" xfId="0" applyFont="1"/>
    <xf numFmtId="0" fontId="78" fillId="0" borderId="0" xfId="0" applyFont="1"/>
    <xf numFmtId="0" fontId="79" fillId="0" borderId="0" xfId="0" applyFont="1"/>
    <xf numFmtId="0" fontId="33" fillId="0" borderId="0" xfId="0" applyFont="1"/>
    <xf numFmtId="0" fontId="76" fillId="2" borderId="0" xfId="0" applyFont="1" applyFill="1" applyAlignment="1">
      <alignment vertical="center" wrapText="1"/>
    </xf>
    <xf numFmtId="0" fontId="75" fillId="0" borderId="0" xfId="0" applyFont="1" applyAlignment="1">
      <alignment horizontal="center" vertical="center" wrapText="1"/>
    </xf>
    <xf numFmtId="9" fontId="74" fillId="2" borderId="0" xfId="2" applyFont="1" applyFill="1" applyBorder="1" applyAlignment="1" applyProtection="1">
      <alignment vertical="center" wrapText="1"/>
    </xf>
    <xf numFmtId="0" fontId="10" fillId="2" borderId="0" xfId="0" applyFont="1" applyFill="1" applyAlignment="1">
      <alignment vertical="top" wrapText="1"/>
    </xf>
    <xf numFmtId="0" fontId="53" fillId="0" borderId="0" xfId="0" applyFont="1" applyAlignment="1">
      <alignment horizontal="center" vertical="top" wrapText="1"/>
    </xf>
    <xf numFmtId="0" fontId="10" fillId="0" borderId="0" xfId="0" applyFont="1" applyAlignment="1">
      <alignment horizontal="center" vertical="top" wrapText="1"/>
    </xf>
    <xf numFmtId="0" fontId="80" fillId="0" borderId="0" xfId="0" applyFont="1"/>
    <xf numFmtId="0" fontId="81" fillId="0" borderId="0" xfId="0" applyFont="1"/>
    <xf numFmtId="0" fontId="81" fillId="0" borderId="0" xfId="0" applyFont="1" applyAlignment="1">
      <alignment horizontal="center" vertical="center" wrapText="1"/>
    </xf>
    <xf numFmtId="0" fontId="41" fillId="0" borderId="0" xfId="0" applyFont="1" applyAlignment="1">
      <alignment horizontal="left"/>
    </xf>
    <xf numFmtId="0" fontId="6" fillId="5" borderId="0" xfId="0" applyFont="1" applyFill="1"/>
    <xf numFmtId="0" fontId="72" fillId="0" borderId="0" xfId="0" applyFont="1"/>
    <xf numFmtId="0" fontId="72" fillId="0" borderId="0" xfId="0" applyFont="1" applyAlignment="1">
      <alignment horizontal="center"/>
    </xf>
    <xf numFmtId="0" fontId="73" fillId="0" borderId="0" xfId="0" applyFont="1"/>
    <xf numFmtId="0" fontId="83" fillId="5" borderId="154" xfId="0" applyFont="1" applyFill="1" applyBorder="1" applyAlignment="1">
      <alignment horizontal="center" vertical="center" wrapText="1"/>
    </xf>
    <xf numFmtId="0" fontId="83" fillId="5" borderId="0" xfId="0" applyFont="1" applyFill="1" applyAlignment="1">
      <alignment horizontal="center" vertical="center" wrapText="1"/>
    </xf>
    <xf numFmtId="0" fontId="83" fillId="5" borderId="0" xfId="0" applyFont="1" applyFill="1"/>
    <xf numFmtId="0" fontId="6" fillId="2" borderId="0" xfId="0" applyFont="1" applyFill="1" applyAlignment="1">
      <alignment horizontal="left"/>
    </xf>
    <xf numFmtId="0" fontId="11" fillId="0" borderId="0" xfId="0" applyFont="1" applyAlignment="1">
      <alignment horizontal="left"/>
    </xf>
    <xf numFmtId="0" fontId="41" fillId="0" borderId="0" xfId="0" applyFont="1"/>
    <xf numFmtId="0" fontId="83" fillId="0" borderId="154" xfId="0" applyFont="1" applyBorder="1" applyAlignment="1">
      <alignment horizontal="center" vertical="center" wrapText="1"/>
    </xf>
    <xf numFmtId="0" fontId="83" fillId="0" borderId="0" xfId="0" applyFont="1" applyAlignment="1">
      <alignment horizontal="center" vertical="center" wrapText="1"/>
    </xf>
    <xf numFmtId="0" fontId="83" fillId="0" borderId="0" xfId="0" applyFont="1"/>
    <xf numFmtId="0" fontId="11" fillId="5" borderId="0" xfId="0" applyFont="1" applyFill="1"/>
    <xf numFmtId="0" fontId="6" fillId="5" borderId="0" xfId="0" quotePrefix="1" applyFont="1" applyFill="1"/>
    <xf numFmtId="0" fontId="6" fillId="5" borderId="0" xfId="0" quotePrefix="1" applyFont="1" applyFill="1" applyAlignment="1">
      <alignment horizontal="left"/>
    </xf>
    <xf numFmtId="0" fontId="11" fillId="0" borderId="0" xfId="0" applyFont="1"/>
    <xf numFmtId="0" fontId="6" fillId="0" borderId="0" xfId="0" applyFont="1"/>
    <xf numFmtId="0" fontId="6" fillId="6" borderId="156" xfId="0" applyFont="1" applyFill="1" applyBorder="1"/>
    <xf numFmtId="0" fontId="11" fillId="6" borderId="156" xfId="0" applyFont="1" applyFill="1" applyBorder="1"/>
    <xf numFmtId="0" fontId="83" fillId="6" borderId="160" xfId="0" applyFont="1" applyFill="1" applyBorder="1" applyAlignment="1">
      <alignment horizontal="center" vertical="center" wrapText="1"/>
    </xf>
    <xf numFmtId="0" fontId="83" fillId="6" borderId="161" xfId="0" applyFont="1" applyFill="1" applyBorder="1" applyAlignment="1">
      <alignment horizontal="center" vertical="center" wrapText="1"/>
    </xf>
    <xf numFmtId="0" fontId="83" fillId="6" borderId="161" xfId="0" applyFont="1" applyFill="1" applyBorder="1"/>
    <xf numFmtId="0" fontId="84" fillId="0" borderId="154" xfId="0" applyFont="1" applyBorder="1" applyAlignment="1">
      <alignment horizontal="center" vertical="center" wrapText="1"/>
    </xf>
    <xf numFmtId="0" fontId="84" fillId="0" borderId="0" xfId="0" applyFont="1" applyAlignment="1">
      <alignment horizontal="center" vertical="center" wrapText="1"/>
    </xf>
    <xf numFmtId="0" fontId="84" fillId="0" borderId="0" xfId="0" applyFont="1"/>
    <xf numFmtId="0" fontId="10" fillId="0" borderId="163" xfId="0" applyFont="1" applyBorder="1" applyAlignment="1">
      <alignment horizontal="center" vertical="center" wrapText="1"/>
    </xf>
    <xf numFmtId="0" fontId="18" fillId="0" borderId="165" xfId="0" applyFont="1" applyBorder="1" applyAlignment="1">
      <alignment horizontal="center" vertical="center" wrapText="1"/>
    </xf>
    <xf numFmtId="0" fontId="10" fillId="5" borderId="165" xfId="0" applyFont="1" applyFill="1" applyBorder="1" applyAlignment="1" applyProtection="1">
      <alignment vertical="center" wrapText="1"/>
      <protection locked="0"/>
    </xf>
    <xf numFmtId="0" fontId="28" fillId="0" borderId="78" xfId="0" applyFont="1" applyBorder="1" applyAlignment="1">
      <alignment horizontal="center" vertical="center"/>
    </xf>
    <xf numFmtId="0" fontId="10" fillId="0" borderId="167" xfId="0" applyFont="1" applyBorder="1" applyAlignment="1">
      <alignment horizontal="center" vertical="center" wrapText="1"/>
    </xf>
    <xf numFmtId="0" fontId="18" fillId="0" borderId="89" xfId="0" applyFont="1" applyBorder="1" applyAlignment="1">
      <alignment horizontal="center" vertical="center" wrapText="1"/>
    </xf>
    <xf numFmtId="0" fontId="7" fillId="0" borderId="0" xfId="0" applyFont="1" applyAlignment="1">
      <alignment horizontal="left"/>
    </xf>
    <xf numFmtId="0" fontId="39" fillId="0" borderId="0" xfId="0" applyFont="1"/>
    <xf numFmtId="0" fontId="7" fillId="5" borderId="93" xfId="0" applyFont="1" applyFill="1" applyBorder="1" applyAlignment="1" applyProtection="1">
      <alignment horizontal="center" vertical="top"/>
      <protection locked="0"/>
    </xf>
    <xf numFmtId="0" fontId="10" fillId="5" borderId="94" xfId="0" applyFont="1" applyFill="1" applyBorder="1" applyAlignment="1" applyProtection="1">
      <alignment horizontal="center" vertical="center"/>
      <protection locked="0"/>
    </xf>
    <xf numFmtId="0" fontId="10" fillId="5" borderId="89" xfId="0" applyFont="1" applyFill="1" applyBorder="1" applyAlignment="1" applyProtection="1">
      <alignment horizontal="center" vertical="center" wrapText="1"/>
      <protection locked="0"/>
    </xf>
    <xf numFmtId="0" fontId="10" fillId="5" borderId="91" xfId="0" applyFont="1" applyFill="1" applyBorder="1" applyAlignment="1" applyProtection="1">
      <alignment horizontal="center" vertical="center" wrapText="1"/>
      <protection locked="0"/>
    </xf>
    <xf numFmtId="0" fontId="86" fillId="0" borderId="0" xfId="0" applyFont="1"/>
    <xf numFmtId="0" fontId="10" fillId="5" borderId="19" xfId="0" applyFont="1" applyFill="1" applyBorder="1" applyAlignment="1" applyProtection="1">
      <alignment vertical="center"/>
      <protection locked="0"/>
    </xf>
    <xf numFmtId="0" fontId="87" fillId="0" borderId="0" xfId="0" applyFont="1" applyAlignment="1">
      <alignment vertical="center"/>
    </xf>
    <xf numFmtId="0" fontId="18" fillId="2" borderId="23" xfId="0" applyFont="1" applyFill="1" applyBorder="1" applyAlignment="1">
      <alignment horizontal="center" wrapText="1"/>
    </xf>
    <xf numFmtId="0" fontId="18" fillId="2" borderId="23" xfId="0" quotePrefix="1" applyFont="1" applyFill="1" applyBorder="1" applyAlignment="1">
      <alignment horizontal="center" wrapText="1"/>
    </xf>
    <xf numFmtId="0" fontId="10" fillId="2" borderId="0" xfId="0" applyFont="1" applyFill="1"/>
    <xf numFmtId="0" fontId="74" fillId="9" borderId="136" xfId="0" applyFont="1" applyFill="1" applyBorder="1" applyAlignment="1">
      <alignment horizontal="center" vertical="center" wrapText="1"/>
    </xf>
    <xf numFmtId="0" fontId="74" fillId="9" borderId="0" xfId="0" applyFont="1" applyFill="1" applyAlignment="1">
      <alignment horizontal="center" vertical="center" wrapText="1"/>
    </xf>
    <xf numFmtId="0" fontId="74" fillId="9" borderId="137" xfId="0" applyFont="1" applyFill="1" applyBorder="1" applyAlignment="1">
      <alignment horizontal="center" vertical="center" wrapText="1"/>
    </xf>
    <xf numFmtId="9" fontId="74" fillId="9" borderId="136" xfId="2" applyFont="1" applyFill="1" applyBorder="1" applyAlignment="1" applyProtection="1">
      <alignment horizontal="center" vertical="center" wrapText="1"/>
    </xf>
    <xf numFmtId="9" fontId="74" fillId="9" borderId="0" xfId="2" applyFont="1" applyFill="1" applyBorder="1" applyAlignment="1" applyProtection="1">
      <alignment horizontal="center" vertical="center" wrapText="1"/>
    </xf>
    <xf numFmtId="9" fontId="74" fillId="9" borderId="137" xfId="2" applyFont="1" applyFill="1" applyBorder="1" applyAlignment="1" applyProtection="1">
      <alignment horizontal="center" vertical="center" wrapText="1"/>
    </xf>
    <xf numFmtId="0" fontId="74" fillId="9" borderId="143" xfId="0" applyFont="1" applyFill="1" applyBorder="1" applyAlignment="1">
      <alignment horizontal="center" vertical="center" wrapText="1"/>
    </xf>
    <xf numFmtId="0" fontId="74" fillId="9" borderId="144" xfId="0" applyFont="1" applyFill="1" applyBorder="1" applyAlignment="1">
      <alignment horizontal="center" vertical="center" wrapText="1"/>
    </xf>
    <xf numFmtId="0" fontId="7" fillId="5" borderId="169" xfId="0" applyFont="1" applyFill="1" applyBorder="1" applyAlignment="1" applyProtection="1">
      <alignment horizontal="left" vertical="center" wrapText="1"/>
      <protection locked="0"/>
    </xf>
    <xf numFmtId="0" fontId="7" fillId="5" borderId="22" xfId="0" applyFont="1" applyFill="1" applyBorder="1" applyAlignment="1" applyProtection="1">
      <alignment horizontal="left" vertical="center" wrapText="1"/>
      <protection locked="0"/>
    </xf>
    <xf numFmtId="0" fontId="7" fillId="5" borderId="168" xfId="0" applyFont="1" applyFill="1" applyBorder="1" applyAlignment="1" applyProtection="1">
      <alignment horizontal="left" vertical="center" wrapText="1"/>
      <protection locked="0"/>
    </xf>
    <xf numFmtId="0" fontId="6" fillId="9" borderId="0" xfId="2" applyNumberFormat="1" applyFont="1" applyFill="1" applyBorder="1" applyAlignment="1" applyProtection="1">
      <alignment vertical="center" wrapText="1"/>
    </xf>
    <xf numFmtId="0" fontId="6" fillId="9" borderId="137" xfId="2" applyNumberFormat="1" applyFont="1" applyFill="1" applyBorder="1" applyAlignment="1" applyProtection="1">
      <alignment vertical="center" wrapText="1"/>
    </xf>
    <xf numFmtId="0" fontId="6" fillId="9" borderId="136" xfId="2" applyNumberFormat="1" applyFont="1" applyFill="1" applyBorder="1" applyAlignment="1" applyProtection="1">
      <alignment horizontal="center" vertical="center" wrapText="1"/>
    </xf>
    <xf numFmtId="0" fontId="6" fillId="9" borderId="0" xfId="2" applyNumberFormat="1" applyFont="1" applyFill="1" applyBorder="1" applyAlignment="1" applyProtection="1">
      <alignment horizontal="left" vertical="center" wrapText="1"/>
    </xf>
    <xf numFmtId="0" fontId="71" fillId="0" borderId="0" xfId="0" applyFont="1" applyAlignment="1">
      <alignment vertical="top"/>
    </xf>
    <xf numFmtId="0" fontId="26" fillId="0" borderId="0" xfId="0" applyFont="1" applyAlignment="1">
      <alignment vertical="top"/>
    </xf>
    <xf numFmtId="0" fontId="7" fillId="0" borderId="0" xfId="0" applyFont="1" applyAlignment="1">
      <alignment vertical="top"/>
    </xf>
    <xf numFmtId="0" fontId="10" fillId="0" borderId="0" xfId="0" applyFont="1" applyAlignment="1">
      <alignment vertical="top"/>
    </xf>
    <xf numFmtId="0" fontId="7" fillId="0" borderId="23" xfId="0" applyFont="1" applyBorder="1" applyAlignment="1">
      <alignment horizontal="left" vertical="center" wrapText="1"/>
    </xf>
    <xf numFmtId="0" fontId="68" fillId="7" borderId="23" xfId="1" applyFill="1" applyBorder="1" applyAlignment="1" applyProtection="1">
      <alignment horizontal="center" vertical="center"/>
      <protection locked="0"/>
    </xf>
    <xf numFmtId="49" fontId="7" fillId="0" borderId="0" xfId="0" applyNumberFormat="1" applyFont="1" applyAlignment="1">
      <alignment horizontal="left" vertical="top" wrapText="1"/>
    </xf>
    <xf numFmtId="0" fontId="68" fillId="0" borderId="23" xfId="1" applyBorder="1" applyAlignment="1" applyProtection="1">
      <alignment horizontal="left" vertical="center"/>
    </xf>
    <xf numFmtId="0" fontId="9" fillId="0" borderId="0" xfId="0" applyFont="1" applyAlignment="1">
      <alignment vertical="top" wrapText="1"/>
    </xf>
    <xf numFmtId="0" fontId="68" fillId="0" borderId="24" xfId="1" applyBorder="1" applyAlignment="1" applyProtection="1">
      <alignment horizontal="left" vertical="center"/>
    </xf>
    <xf numFmtId="0" fontId="68" fillId="0" borderId="26" xfId="1" applyBorder="1" applyAlignment="1" applyProtection="1">
      <alignment horizontal="left" vertical="center"/>
    </xf>
    <xf numFmtId="0" fontId="68" fillId="0" borderId="25" xfId="1" applyBorder="1" applyAlignment="1" applyProtection="1">
      <alignment horizontal="left" vertical="center"/>
    </xf>
    <xf numFmtId="0" fontId="0" fillId="0" borderId="0" xfId="0" applyAlignment="1">
      <alignment vertical="center"/>
    </xf>
    <xf numFmtId="0" fontId="7" fillId="0" borderId="52" xfId="0" applyFont="1" applyBorder="1" applyAlignment="1">
      <alignment horizontal="left" vertical="center" wrapText="1"/>
    </xf>
    <xf numFmtId="0" fontId="7" fillId="0" borderId="59" xfId="0" applyFont="1" applyBorder="1" applyAlignment="1">
      <alignment horizontal="left" vertical="center" wrapText="1"/>
    </xf>
    <xf numFmtId="0" fontId="7" fillId="0" borderId="51" xfId="0" applyFont="1" applyBorder="1" applyAlignment="1">
      <alignment horizontal="left" vertical="center" wrapText="1"/>
    </xf>
    <xf numFmtId="0" fontId="7" fillId="0" borderId="0" xfId="0" applyFont="1" applyAlignment="1">
      <alignment horizontal="left" vertical="center" wrapText="1"/>
    </xf>
    <xf numFmtId="0" fontId="6" fillId="3" borderId="23" xfId="0" applyFont="1" applyFill="1" applyBorder="1" applyAlignment="1">
      <alignment horizontal="left" vertical="center" wrapText="1"/>
    </xf>
    <xf numFmtId="0" fontId="6" fillId="3" borderId="23" xfId="0" applyFont="1" applyFill="1" applyBorder="1" applyAlignment="1">
      <alignment horizontal="center" vertical="center" wrapText="1"/>
    </xf>
    <xf numFmtId="0" fontId="7" fillId="0" borderId="51" xfId="0" applyFont="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vertical="top" wrapText="1"/>
    </xf>
    <xf numFmtId="0" fontId="7" fillId="0" borderId="0" xfId="0" applyFont="1" applyAlignment="1">
      <alignment vertical="center" wrapText="1"/>
    </xf>
    <xf numFmtId="0" fontId="10" fillId="5" borderId="20" xfId="0" applyFont="1" applyFill="1" applyBorder="1" applyAlignment="1" applyProtection="1">
      <alignment horizontal="left" vertical="center"/>
      <protection locked="0"/>
    </xf>
    <xf numFmtId="0" fontId="10" fillId="5" borderId="21" xfId="0" applyFont="1" applyFill="1" applyBorder="1" applyAlignment="1" applyProtection="1">
      <alignment horizontal="left" vertical="center"/>
      <protection locked="0"/>
    </xf>
    <xf numFmtId="0" fontId="10" fillId="5" borderId="22"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36" fillId="0" borderId="0" xfId="0" applyFont="1" applyAlignment="1">
      <alignment horizontal="left" vertical="center"/>
    </xf>
    <xf numFmtId="0" fontId="10" fillId="5" borderId="0" xfId="0" applyFont="1" applyFill="1" applyAlignment="1" applyProtection="1">
      <alignment horizontal="left" vertical="center"/>
      <protection locked="0"/>
    </xf>
    <xf numFmtId="0" fontId="10" fillId="5" borderId="0" xfId="0" applyFont="1" applyFill="1" applyAlignment="1" applyProtection="1">
      <alignment horizontal="left" vertical="top"/>
      <protection locked="0"/>
    </xf>
    <xf numFmtId="0" fontId="10" fillId="5" borderId="0" xfId="0" applyFont="1" applyFill="1" applyAlignment="1" applyProtection="1">
      <alignment horizontal="center" vertical="center"/>
      <protection locked="0"/>
    </xf>
    <xf numFmtId="0" fontId="52" fillId="0" borderId="0" xfId="1" applyFont="1" applyFill="1" applyBorder="1" applyAlignment="1" applyProtection="1">
      <alignment horizontal="center" vertical="center" wrapText="1"/>
    </xf>
    <xf numFmtId="0" fontId="39" fillId="0" borderId="0" xfId="0" applyFont="1" applyAlignment="1">
      <alignment horizontal="left" vertical="center" wrapText="1"/>
    </xf>
    <xf numFmtId="0" fontId="68" fillId="5" borderId="0" xfId="1" applyFill="1" applyAlignment="1" applyProtection="1">
      <alignment horizontal="left" vertical="center"/>
      <protection locked="0"/>
    </xf>
    <xf numFmtId="0" fontId="7" fillId="5"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5" borderId="0" xfId="0" applyFont="1" applyFill="1" applyAlignment="1" applyProtection="1">
      <alignment horizontal="left" vertical="center"/>
      <protection locked="0"/>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5" borderId="24" xfId="0" applyFont="1" applyFill="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0" fontId="3" fillId="5" borderId="25" xfId="0" applyFont="1" applyFill="1" applyBorder="1" applyAlignment="1" applyProtection="1">
      <alignment horizontal="center" vertical="center"/>
      <protection locked="0"/>
    </xf>
    <xf numFmtId="0" fontId="32" fillId="0" borderId="2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4"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3" fillId="5" borderId="24"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16" fillId="0" borderId="0" xfId="0" applyFont="1" applyAlignment="1">
      <alignment horizontal="left" vertical="top"/>
    </xf>
    <xf numFmtId="0" fontId="38" fillId="0" borderId="0" xfId="1" applyFont="1" applyFill="1" applyBorder="1" applyAlignment="1" applyProtection="1">
      <alignment horizontal="left" vertical="center" wrapText="1"/>
    </xf>
    <xf numFmtId="0" fontId="3" fillId="5" borderId="23" xfId="0" applyFont="1" applyFill="1" applyBorder="1" applyAlignment="1" applyProtection="1">
      <alignment horizontal="left" vertical="center" wrapText="1"/>
      <protection locked="0"/>
    </xf>
    <xf numFmtId="0" fontId="52" fillId="0" borderId="0" xfId="0" applyFont="1" applyAlignment="1">
      <alignment horizontal="center" vertical="center" wrapText="1"/>
    </xf>
    <xf numFmtId="0" fontId="33" fillId="0" borderId="0" xfId="0" applyFont="1" applyAlignment="1">
      <alignment horizontal="lef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0" fillId="0" borderId="31" xfId="0" applyFont="1" applyBorder="1" applyAlignment="1">
      <alignment horizontal="left" vertical="center" wrapText="1"/>
    </xf>
    <xf numFmtId="0" fontId="7" fillId="0" borderId="23" xfId="0" applyFont="1" applyBorder="1" applyAlignment="1">
      <alignment horizontal="center" vertical="center"/>
    </xf>
    <xf numFmtId="0" fontId="10" fillId="5" borderId="0" xfId="0" applyFont="1" applyFill="1" applyAlignment="1" applyProtection="1">
      <alignment horizontal="left" vertical="center" wrapText="1"/>
      <protection locked="0"/>
    </xf>
    <xf numFmtId="0" fontId="32" fillId="0" borderId="23" xfId="0" applyFont="1" applyBorder="1" applyAlignment="1">
      <alignment horizontal="left" vertical="center" wrapText="1"/>
    </xf>
    <xf numFmtId="0" fontId="7" fillId="5" borderId="131" xfId="0" applyFont="1" applyFill="1" applyBorder="1" applyAlignment="1" applyProtection="1">
      <alignment vertical="center"/>
      <protection locked="0"/>
    </xf>
    <xf numFmtId="0" fontId="7" fillId="5" borderId="8" xfId="0" applyFont="1" applyFill="1" applyBorder="1" applyAlignment="1" applyProtection="1">
      <alignment vertical="center"/>
      <protection locked="0"/>
    </xf>
    <xf numFmtId="0" fontId="7" fillId="5" borderId="9" xfId="0" applyFont="1" applyFill="1" applyBorder="1" applyAlignment="1" applyProtection="1">
      <alignment vertical="center"/>
      <protection locked="0"/>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pplyAlignment="1">
      <alignment horizontal="center" vertical="center"/>
    </xf>
    <xf numFmtId="0" fontId="10" fillId="0" borderId="107" xfId="0" applyFont="1" applyBorder="1" applyAlignment="1">
      <alignment horizontal="center" vertical="center"/>
    </xf>
    <xf numFmtId="0" fontId="7" fillId="0" borderId="23" xfId="0" applyFont="1" applyBorder="1" applyAlignment="1">
      <alignment horizontal="left" vertical="center"/>
    </xf>
    <xf numFmtId="0" fontId="7" fillId="0" borderId="107" xfId="0" applyFont="1" applyBorder="1" applyAlignment="1">
      <alignment horizontal="left" vertical="center"/>
    </xf>
    <xf numFmtId="0" fontId="7" fillId="5" borderId="83" xfId="0" applyFont="1" applyFill="1" applyBorder="1" applyAlignment="1" applyProtection="1">
      <alignment horizontal="left" vertical="center"/>
      <protection locked="0"/>
    </xf>
    <xf numFmtId="0" fontId="7" fillId="5" borderId="84"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132"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8" fillId="0" borderId="24" xfId="0" applyFont="1" applyBorder="1" applyAlignment="1">
      <alignment horizontal="left" vertical="center"/>
    </xf>
    <xf numFmtId="0" fontId="18" fillId="0" borderId="26" xfId="0" applyFont="1" applyBorder="1" applyAlignment="1">
      <alignment horizontal="left" vertical="center"/>
    </xf>
    <xf numFmtId="0" fontId="7" fillId="5" borderId="24" xfId="0" applyFont="1" applyFill="1" applyBorder="1" applyAlignment="1" applyProtection="1">
      <alignment horizontal="left" vertical="center"/>
      <protection locked="0"/>
    </xf>
    <xf numFmtId="0" fontId="7" fillId="5" borderId="26" xfId="0" applyFont="1" applyFill="1" applyBorder="1" applyAlignment="1" applyProtection="1">
      <alignment horizontal="left" vertical="center"/>
      <protection locked="0"/>
    </xf>
    <xf numFmtId="0" fontId="10" fillId="0" borderId="77" xfId="0" applyFont="1" applyBorder="1" applyAlignment="1">
      <alignment horizontal="center" vertical="center"/>
    </xf>
    <xf numFmtId="0" fontId="7" fillId="5" borderId="33" xfId="0" applyFont="1" applyFill="1" applyBorder="1" applyAlignment="1" applyProtection="1">
      <alignment vertical="center"/>
      <protection locked="0"/>
    </xf>
    <xf numFmtId="0" fontId="7" fillId="5" borderId="106" xfId="0" applyFont="1" applyFill="1" applyBorder="1" applyAlignment="1" applyProtection="1">
      <alignment vertical="center"/>
      <protection locked="0"/>
    </xf>
    <xf numFmtId="0" fontId="7" fillId="5" borderId="150" xfId="0" applyFont="1" applyFill="1" applyBorder="1" applyAlignment="1" applyProtection="1">
      <alignment horizontal="left" vertical="center"/>
      <protection locked="0"/>
    </xf>
    <xf numFmtId="0" fontId="7" fillId="5" borderId="87" xfId="0" applyFont="1" applyFill="1" applyBorder="1" applyAlignment="1" applyProtection="1">
      <alignment horizontal="left" vertical="center"/>
      <protection locked="0"/>
    </xf>
    <xf numFmtId="0" fontId="26" fillId="0" borderId="0" xfId="0" applyFont="1" applyAlignment="1">
      <alignment horizontal="left" vertical="center"/>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84" xfId="0" applyFont="1" applyBorder="1" applyAlignment="1">
      <alignment horizontal="left" vertical="center"/>
    </xf>
    <xf numFmtId="0" fontId="7" fillId="5" borderId="24" xfId="0" applyFont="1" applyFill="1" applyBorder="1" applyAlignment="1" applyProtection="1">
      <alignment horizontal="left" vertical="center" wrapText="1"/>
      <protection locked="0"/>
    </xf>
    <xf numFmtId="0" fontId="7" fillId="5" borderId="26" xfId="0" applyFont="1" applyFill="1" applyBorder="1" applyAlignment="1" applyProtection="1">
      <alignment horizontal="left" vertical="center" wrapText="1"/>
      <protection locked="0"/>
    </xf>
    <xf numFmtId="0" fontId="7" fillId="5" borderId="84" xfId="0" applyFont="1" applyFill="1" applyBorder="1" applyAlignment="1" applyProtection="1">
      <alignment horizontal="left" vertical="center" wrapText="1"/>
      <protection locked="0"/>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8" fillId="0" borderId="133" xfId="0" applyFont="1" applyBorder="1" applyAlignment="1">
      <alignment vertical="center"/>
    </xf>
    <xf numFmtId="0" fontId="18" fillId="0" borderId="105" xfId="0" applyFont="1" applyBorder="1" applyAlignment="1">
      <alignment vertical="center"/>
    </xf>
    <xf numFmtId="0" fontId="7" fillId="5" borderId="33" xfId="0" applyFont="1" applyFill="1" applyBorder="1" applyAlignment="1" applyProtection="1">
      <alignment horizontal="left" vertical="center"/>
      <protection locked="0"/>
    </xf>
    <xf numFmtId="0" fontId="7" fillId="5" borderId="106" xfId="0" applyFont="1" applyFill="1" applyBorder="1" applyAlignment="1" applyProtection="1">
      <alignment horizontal="left" vertical="center"/>
      <protection locked="0"/>
    </xf>
    <xf numFmtId="0" fontId="10" fillId="0" borderId="36" xfId="0" applyFont="1" applyBorder="1" applyAlignment="1">
      <alignment horizontal="center" vertical="center" wrapText="1"/>
    </xf>
    <xf numFmtId="0" fontId="10" fillId="0" borderId="33" xfId="0" applyFont="1" applyBorder="1" applyAlignment="1">
      <alignment horizontal="center" vertical="center"/>
    </xf>
    <xf numFmtId="0" fontId="48" fillId="0" borderId="0" xfId="0" applyFont="1" applyAlignment="1">
      <alignment horizontal="left" vertical="center"/>
    </xf>
    <xf numFmtId="0" fontId="7" fillId="5" borderId="20" xfId="0" applyFont="1" applyFill="1" applyBorder="1" applyAlignment="1" applyProtection="1">
      <alignment horizontal="left" vertical="center"/>
      <protection locked="0"/>
    </xf>
    <xf numFmtId="0" fontId="7" fillId="5" borderId="22" xfId="0" applyFont="1" applyFill="1" applyBorder="1" applyAlignment="1" applyProtection="1">
      <alignment horizontal="left" vertical="center"/>
      <protection locked="0"/>
    </xf>
    <xf numFmtId="0" fontId="8" fillId="0" borderId="0" xfId="0" applyFont="1" applyAlignment="1">
      <alignment horizontal="left" vertical="center"/>
    </xf>
    <xf numFmtId="0" fontId="10" fillId="0" borderId="23" xfId="0" applyFont="1" applyBorder="1" applyAlignment="1">
      <alignment horizontal="left" vertical="center" wrapText="1"/>
    </xf>
    <xf numFmtId="0" fontId="10" fillId="0" borderId="107" xfId="0" applyFont="1" applyBorder="1" applyAlignment="1">
      <alignment horizontal="left" vertical="center" wrapText="1"/>
    </xf>
    <xf numFmtId="0" fontId="18" fillId="0" borderId="23" xfId="0" applyFont="1" applyBorder="1" applyAlignment="1">
      <alignment horizontal="left" vertical="center"/>
    </xf>
    <xf numFmtId="0" fontId="18" fillId="0" borderId="107" xfId="0" applyFont="1" applyBorder="1" applyAlignment="1">
      <alignment horizontal="left" vertical="center"/>
    </xf>
    <xf numFmtId="0" fontId="7" fillId="5" borderId="23" xfId="0" applyFont="1" applyFill="1" applyBorder="1" applyAlignment="1" applyProtection="1">
      <alignment horizontal="left" vertical="center"/>
      <protection locked="0"/>
    </xf>
    <xf numFmtId="0" fontId="7" fillId="5" borderId="107" xfId="0" applyFont="1" applyFill="1" applyBorder="1" applyAlignment="1" applyProtection="1">
      <alignment horizontal="left" vertical="center"/>
      <protection locked="0"/>
    </xf>
    <xf numFmtId="0" fontId="30" fillId="0" borderId="0" xfId="0" applyFont="1" applyAlignment="1">
      <alignment horizontal="left" vertical="center" wrapText="1"/>
    </xf>
    <xf numFmtId="0" fontId="10" fillId="5" borderId="7"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8" fillId="0" borderId="0" xfId="1" quotePrefix="1" applyFill="1" applyBorder="1" applyAlignment="1" applyProtection="1">
      <alignment horizontal="left" vertical="center"/>
      <protection locked="0"/>
    </xf>
    <xf numFmtId="0" fontId="30" fillId="0" borderId="0" xfId="0" quotePrefix="1" applyFont="1" applyAlignment="1">
      <alignment horizontal="left" vertical="center" wrapText="1"/>
    </xf>
    <xf numFmtId="0" fontId="10" fillId="0" borderId="50" xfId="0" quotePrefix="1" applyFont="1" applyBorder="1" applyAlignment="1">
      <alignment horizontal="left" vertical="center"/>
    </xf>
    <xf numFmtId="0" fontId="10" fillId="0" borderId="8" xfId="0" quotePrefix="1" applyFont="1" applyBorder="1" applyAlignment="1">
      <alignment horizontal="left" vertical="center"/>
    </xf>
    <xf numFmtId="0" fontId="10" fillId="0" borderId="75" xfId="0" quotePrefix="1" applyFont="1" applyBorder="1" applyAlignment="1">
      <alignment horizontal="left" vertical="center"/>
    </xf>
    <xf numFmtId="0" fontId="10" fillId="0" borderId="50" xfId="0" quotePrefix="1" applyFont="1" applyBorder="1" applyAlignment="1">
      <alignment horizontal="left" vertical="center" wrapText="1"/>
    </xf>
    <xf numFmtId="0" fontId="10" fillId="0" borderId="8" xfId="0" quotePrefix="1" applyFont="1" applyBorder="1" applyAlignment="1">
      <alignment horizontal="left" vertical="center" wrapText="1"/>
    </xf>
    <xf numFmtId="0" fontId="10" fillId="0" borderId="75" xfId="0" quotePrefix="1" applyFont="1" applyBorder="1" applyAlignment="1">
      <alignment horizontal="left" vertical="center" wrapText="1"/>
    </xf>
    <xf numFmtId="0" fontId="10" fillId="5" borderId="50" xfId="0" quotePrefix="1" applyFont="1" applyFill="1" applyBorder="1" applyAlignment="1" applyProtection="1">
      <alignment horizontal="left" vertical="center"/>
      <protection locked="0"/>
    </xf>
    <xf numFmtId="0" fontId="10" fillId="5" borderId="8" xfId="0" quotePrefix="1" applyFont="1" applyFill="1" applyBorder="1" applyAlignment="1" applyProtection="1">
      <alignment horizontal="left" vertical="center"/>
      <protection locked="0"/>
    </xf>
    <xf numFmtId="0" fontId="10" fillId="5" borderId="75" xfId="0" quotePrefix="1" applyFont="1" applyFill="1" applyBorder="1" applyAlignment="1" applyProtection="1">
      <alignment horizontal="left" vertical="center"/>
      <protection locked="0"/>
    </xf>
    <xf numFmtId="0" fontId="10" fillId="0" borderId="6" xfId="0" applyFont="1" applyBorder="1" applyAlignment="1">
      <alignment horizontal="center" vertical="center" wrapText="1"/>
    </xf>
    <xf numFmtId="0" fontId="7" fillId="0" borderId="0" xfId="0" applyFont="1" applyAlignment="1">
      <alignment horizontal="right" vertical="center"/>
    </xf>
    <xf numFmtId="0" fontId="30" fillId="0" borderId="0" xfId="0" applyFont="1" applyAlignment="1">
      <alignment horizontal="right" vertical="center"/>
    </xf>
    <xf numFmtId="0" fontId="10" fillId="0" borderId="9" xfId="0" applyFont="1" applyBorder="1" applyAlignment="1">
      <alignment horizontal="center" vertical="center" wrapText="1"/>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30" fillId="0" borderId="0" xfId="0" applyFont="1" applyAlignment="1">
      <alignment horizontal="left" vertical="center"/>
    </xf>
    <xf numFmtId="0" fontId="10" fillId="5" borderId="0" xfId="0" applyFont="1" applyFill="1" applyAlignment="1" applyProtection="1">
      <alignment vertical="center"/>
      <protection locked="0"/>
    </xf>
    <xf numFmtId="0" fontId="39" fillId="0" borderId="0" xfId="0" applyFont="1" applyAlignment="1">
      <alignment horizontal="left" vertical="center"/>
    </xf>
    <xf numFmtId="0" fontId="10" fillId="0" borderId="0" xfId="0" quotePrefix="1" applyFont="1" applyAlignment="1">
      <alignment horizontal="left" vertical="center" wrapText="1"/>
    </xf>
    <xf numFmtId="0" fontId="10" fillId="0" borderId="17"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46" fillId="0" borderId="0" xfId="0" applyFont="1" applyAlignment="1">
      <alignment horizontal="left" vertical="center" wrapText="1"/>
    </xf>
    <xf numFmtId="0" fontId="26" fillId="0" borderId="0" xfId="0" applyFont="1" applyAlignment="1">
      <alignment horizontal="left" vertical="center" wrapText="1"/>
    </xf>
    <xf numFmtId="0" fontId="10" fillId="0" borderId="0" xfId="0" applyFont="1" applyAlignment="1">
      <alignment horizontal="center" vertical="center" wrapText="1"/>
    </xf>
    <xf numFmtId="0" fontId="18" fillId="0" borderId="0" xfId="0" applyFont="1" applyAlignment="1">
      <alignment horizontal="center" vertical="center"/>
    </xf>
    <xf numFmtId="0" fontId="10" fillId="0" borderId="24" xfId="0" applyFont="1" applyBorder="1" applyAlignment="1">
      <alignment horizontal="left" vertical="center" wrapText="1"/>
    </xf>
    <xf numFmtId="0" fontId="10" fillId="0" borderId="26" xfId="0" applyFont="1" applyBorder="1" applyAlignment="1">
      <alignment horizontal="left" vertical="center" wrapText="1"/>
    </xf>
    <xf numFmtId="0" fontId="10" fillId="0" borderId="25" xfId="0" applyFont="1" applyBorder="1" applyAlignment="1">
      <alignment horizontal="left" vertical="center" wrapText="1"/>
    </xf>
    <xf numFmtId="0" fontId="7" fillId="5" borderId="23" xfId="0" applyFont="1" applyFill="1" applyBorder="1" applyAlignment="1" applyProtection="1">
      <alignment horizontal="center" vertical="center"/>
      <protection locked="0"/>
    </xf>
    <xf numFmtId="0" fontId="7" fillId="0" borderId="23" xfId="0" applyFont="1" applyBorder="1" applyAlignment="1">
      <alignment horizontal="center" vertical="center" wrapText="1"/>
    </xf>
    <xf numFmtId="0" fontId="18" fillId="0" borderId="23" xfId="0" applyFont="1" applyBorder="1" applyAlignment="1">
      <alignment horizontal="center" vertical="center"/>
    </xf>
    <xf numFmtId="0" fontId="7" fillId="0" borderId="25" xfId="0" applyFont="1" applyBorder="1" applyAlignment="1">
      <alignment horizontal="left" vertical="center"/>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0" fillId="5" borderId="63" xfId="0" applyFont="1" applyFill="1" applyBorder="1" applyAlignment="1" applyProtection="1">
      <alignment horizontal="center" vertical="center"/>
      <protection locked="0"/>
    </xf>
    <xf numFmtId="0" fontId="10" fillId="5" borderId="64" xfId="0" applyFont="1" applyFill="1" applyBorder="1" applyAlignment="1" applyProtection="1">
      <alignment horizontal="center" vertical="center"/>
      <protection locked="0"/>
    </xf>
    <xf numFmtId="0" fontId="18" fillId="0" borderId="50" xfId="0" applyFont="1" applyBorder="1" applyAlignment="1">
      <alignment horizontal="left" vertical="center" wrapText="1"/>
    </xf>
    <xf numFmtId="0" fontId="18" fillId="0" borderId="8" xfId="0" applyFont="1" applyBorder="1" applyAlignment="1">
      <alignment horizontal="left" vertical="center" wrapText="1"/>
    </xf>
    <xf numFmtId="0" fontId="7" fillId="0" borderId="50" xfId="0" applyFont="1" applyBorder="1" applyAlignment="1">
      <alignment horizontal="center" vertical="center" wrapText="1"/>
    </xf>
    <xf numFmtId="0" fontId="7" fillId="0" borderId="109"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0" fillId="5" borderId="64" xfId="0" applyFont="1" applyFill="1" applyBorder="1" applyAlignment="1" applyProtection="1">
      <alignment horizontal="left" vertical="center"/>
      <protection locked="0"/>
    </xf>
    <xf numFmtId="0" fontId="10" fillId="5" borderId="48" xfId="0" applyFont="1" applyFill="1" applyBorder="1" applyAlignment="1" applyProtection="1">
      <alignment horizontal="left" vertical="center"/>
      <protection locked="0"/>
    </xf>
    <xf numFmtId="0" fontId="10" fillId="5" borderId="65" xfId="0" applyFont="1" applyFill="1" applyBorder="1" applyAlignment="1" applyProtection="1">
      <alignment horizontal="left" vertical="center"/>
      <protection locked="0"/>
    </xf>
    <xf numFmtId="0" fontId="7" fillId="5" borderId="64" xfId="0" applyFont="1" applyFill="1" applyBorder="1" applyAlignment="1" applyProtection="1">
      <alignment horizontal="left" vertical="center"/>
      <protection locked="0"/>
    </xf>
    <xf numFmtId="0" fontId="7" fillId="5" borderId="48" xfId="0" applyFont="1" applyFill="1" applyBorder="1" applyAlignment="1" applyProtection="1">
      <alignment horizontal="left" vertical="center"/>
      <protection locked="0"/>
    </xf>
    <xf numFmtId="0" fontId="7" fillId="5" borderId="65" xfId="0" applyFont="1" applyFill="1" applyBorder="1" applyAlignment="1" applyProtection="1">
      <alignment horizontal="left" vertical="center"/>
      <protection locked="0"/>
    </xf>
    <xf numFmtId="0" fontId="18" fillId="0" borderId="64" xfId="0" applyFont="1" applyBorder="1" applyAlignment="1">
      <alignment horizontal="left" vertical="center"/>
    </xf>
    <xf numFmtId="0" fontId="18" fillId="0" borderId="48" xfId="0" applyFont="1" applyBorder="1" applyAlignment="1">
      <alignment horizontal="left" vertical="center"/>
    </xf>
    <xf numFmtId="0" fontId="18" fillId="0" borderId="65" xfId="0" applyFont="1" applyBorder="1" applyAlignment="1">
      <alignment horizontal="left" vertical="center"/>
    </xf>
    <xf numFmtId="0" fontId="10" fillId="5" borderId="124" xfId="0" applyFont="1" applyFill="1" applyBorder="1" applyAlignment="1" applyProtection="1">
      <alignment horizontal="center" vertical="center"/>
      <protection locked="0"/>
    </xf>
    <xf numFmtId="0" fontId="10" fillId="5" borderId="125" xfId="0" applyFont="1" applyFill="1" applyBorder="1" applyAlignment="1" applyProtection="1">
      <alignment horizontal="center" vertical="center"/>
      <protection locked="0"/>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166" fontId="7" fillId="0" borderId="24" xfId="0" applyNumberFormat="1" applyFont="1" applyBorder="1" applyAlignment="1">
      <alignment horizontal="left" vertical="center"/>
    </xf>
    <xf numFmtId="166" fontId="7" fillId="0" borderId="25" xfId="0" applyNumberFormat="1" applyFont="1" applyBorder="1" applyAlignment="1">
      <alignment horizontal="left" vertical="center"/>
    </xf>
    <xf numFmtId="0" fontId="10" fillId="0" borderId="30" xfId="0" applyFont="1" applyBorder="1" applyAlignment="1">
      <alignment horizontal="left" vertical="center" wrapText="1"/>
    </xf>
    <xf numFmtId="0" fontId="10" fillId="0" borderId="32" xfId="0" applyFont="1" applyBorder="1" applyAlignment="1">
      <alignment horizontal="left" vertical="center" wrapText="1"/>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8" fillId="0" borderId="25" xfId="0" applyFont="1" applyBorder="1" applyAlignment="1">
      <alignment horizontal="center" vertical="center"/>
    </xf>
    <xf numFmtId="0" fontId="28" fillId="0" borderId="113" xfId="0" applyFont="1" applyBorder="1" applyAlignment="1">
      <alignment horizontal="center" vertical="center"/>
    </xf>
    <xf numFmtId="0" fontId="28" fillId="0" borderId="114" xfId="0" applyFont="1" applyBorder="1" applyAlignment="1">
      <alignment horizontal="center" vertical="center"/>
    </xf>
    <xf numFmtId="0" fontId="28" fillId="0" borderId="115" xfId="0" applyFont="1" applyBorder="1" applyAlignment="1">
      <alignment horizontal="center" vertical="center"/>
    </xf>
    <xf numFmtId="0" fontId="10" fillId="5" borderId="50" xfId="0" applyFont="1" applyFill="1" applyBorder="1" applyAlignment="1" applyProtection="1">
      <alignment horizontal="left" vertical="center"/>
      <protection locked="0"/>
    </xf>
    <xf numFmtId="0" fontId="10" fillId="5" borderId="75" xfId="0" applyFont="1" applyFill="1" applyBorder="1" applyAlignment="1" applyProtection="1">
      <alignment horizontal="left" vertical="center"/>
      <protection locked="0"/>
    </xf>
    <xf numFmtId="0" fontId="10" fillId="0" borderId="43" xfId="0" applyFont="1" applyBorder="1" applyAlignment="1">
      <alignment horizontal="center" vertical="center" wrapText="1"/>
    </xf>
    <xf numFmtId="0" fontId="10" fillId="0" borderId="108" xfId="0" applyFont="1" applyBorder="1" applyAlignment="1">
      <alignment horizontal="center" vertical="center" wrapText="1"/>
    </xf>
    <xf numFmtId="0" fontId="28" fillId="0" borderId="64"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65" xfId="0" applyFont="1" applyBorder="1" applyAlignment="1">
      <alignment horizontal="center" vertical="center"/>
    </xf>
    <xf numFmtId="0" fontId="10" fillId="0" borderId="76" xfId="0" applyFont="1" applyBorder="1" applyAlignment="1">
      <alignment horizontal="center" vertical="center" wrapText="1"/>
    </xf>
    <xf numFmtId="0" fontId="18" fillId="0" borderId="75" xfId="0" applyFont="1" applyBorder="1" applyAlignment="1">
      <alignment horizontal="left" vertical="center" wrapText="1"/>
    </xf>
    <xf numFmtId="0" fontId="7" fillId="0" borderId="164" xfId="0" applyFont="1" applyBorder="1" applyAlignment="1">
      <alignment horizontal="center" vertical="center" wrapText="1"/>
    </xf>
    <xf numFmtId="0" fontId="7" fillId="0" borderId="166" xfId="0" applyFont="1" applyBorder="1" applyAlignment="1">
      <alignment horizontal="center" vertical="center" wrapText="1"/>
    </xf>
    <xf numFmtId="0" fontId="18" fillId="0" borderId="84" xfId="0" applyFont="1" applyBorder="1" applyAlignment="1">
      <alignment horizontal="left" vertical="center"/>
    </xf>
    <xf numFmtId="0" fontId="10" fillId="5" borderId="24" xfId="0" applyFont="1" applyFill="1" applyBorder="1" applyAlignment="1" applyProtection="1">
      <alignment horizontal="left" vertical="center"/>
      <protection locked="0"/>
    </xf>
    <xf numFmtId="0" fontId="10" fillId="5" borderId="84" xfId="0" applyFont="1" applyFill="1" applyBorder="1" applyAlignment="1" applyProtection="1">
      <alignment horizontal="left" vertical="center"/>
      <protection locked="0"/>
    </xf>
    <xf numFmtId="0" fontId="28" fillId="0" borderId="24"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10" fillId="0" borderId="84" xfId="0" applyFont="1" applyBorder="1" applyAlignment="1">
      <alignment horizontal="center" vertical="center" wrapText="1"/>
    </xf>
    <xf numFmtId="0" fontId="7" fillId="0" borderId="66" xfId="0" applyFont="1" applyBorder="1" applyAlignment="1">
      <alignment horizontal="left" vertical="center"/>
    </xf>
    <xf numFmtId="0" fontId="10" fillId="0" borderId="23"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8" xfId="0" applyFont="1" applyBorder="1" applyAlignment="1">
      <alignment horizontal="center" vertical="center"/>
    </xf>
    <xf numFmtId="0" fontId="18" fillId="0" borderId="25" xfId="0" applyFont="1" applyBorder="1" applyAlignment="1">
      <alignment horizontal="left" vertical="center"/>
    </xf>
    <xf numFmtId="0" fontId="10" fillId="0" borderId="112" xfId="0" applyFont="1" applyBorder="1" applyAlignment="1">
      <alignment horizontal="left" vertical="center" wrapText="1"/>
    </xf>
    <xf numFmtId="0" fontId="48" fillId="0" borderId="0" xfId="0" applyFont="1" applyAlignment="1">
      <alignment horizontal="left" vertical="center" wrapText="1"/>
    </xf>
    <xf numFmtId="0" fontId="10" fillId="5" borderId="24"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25" xfId="0" applyFont="1" applyFill="1" applyBorder="1" applyAlignment="1" applyProtection="1">
      <alignment horizontal="left" vertical="center"/>
      <protection locked="0"/>
    </xf>
    <xf numFmtId="0" fontId="28" fillId="0" borderId="29" xfId="0" applyFont="1" applyBorder="1" applyAlignment="1">
      <alignment horizontal="center" vertical="center"/>
    </xf>
    <xf numFmtId="0" fontId="10" fillId="0" borderId="84" xfId="0" applyFont="1" applyBorder="1" applyAlignment="1">
      <alignment horizontal="left" vertical="center" wrapText="1"/>
    </xf>
    <xf numFmtId="0" fontId="10" fillId="0" borderId="25" xfId="0" applyFont="1" applyBorder="1" applyAlignment="1">
      <alignment horizontal="center"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28" fillId="0" borderId="24" xfId="0" applyFont="1" applyBorder="1" applyAlignment="1">
      <alignment horizontal="left" vertical="center" wrapText="1"/>
    </xf>
    <xf numFmtId="0" fontId="28" fillId="0" borderId="26" xfId="0" applyFont="1" applyBorder="1" applyAlignment="1">
      <alignment horizontal="left" vertical="center" wrapText="1"/>
    </xf>
    <xf numFmtId="0" fontId="28" fillId="0" borderId="25" xfId="0" applyFont="1" applyBorder="1" applyAlignment="1">
      <alignment horizontal="left" vertical="center" wrapText="1"/>
    </xf>
    <xf numFmtId="0" fontId="33" fillId="2" borderId="0" xfId="0" applyFont="1" applyFill="1" applyAlignment="1">
      <alignment horizontal="left" vertical="center" wrapText="1"/>
    </xf>
    <xf numFmtId="0" fontId="28" fillId="0" borderId="27" xfId="0" applyFont="1" applyBorder="1" applyAlignment="1">
      <alignment horizontal="center" vertical="center" textRotation="90" wrapText="1"/>
    </xf>
    <xf numFmtId="0" fontId="28" fillId="0" borderId="51" xfId="0" applyFont="1" applyBorder="1" applyAlignment="1">
      <alignment horizontal="center" vertical="center" textRotation="90" wrapText="1"/>
    </xf>
    <xf numFmtId="0" fontId="28" fillId="0" borderId="30" xfId="0" applyFont="1" applyBorder="1" applyAlignment="1">
      <alignment horizontal="center" vertical="center" textRotation="90" wrapText="1"/>
    </xf>
    <xf numFmtId="0" fontId="28" fillId="0" borderId="58" xfId="0" applyFont="1" applyBorder="1" applyAlignment="1">
      <alignment horizontal="center" vertical="center" textRotation="90" wrapText="1"/>
    </xf>
    <xf numFmtId="0" fontId="28" fillId="0" borderId="59" xfId="0" applyFont="1" applyBorder="1" applyAlignment="1">
      <alignment horizontal="center" vertical="center" textRotation="90" wrapText="1"/>
    </xf>
    <xf numFmtId="0" fontId="28" fillId="0" borderId="57" xfId="0" applyFont="1" applyBorder="1" applyAlignment="1">
      <alignment horizontal="center" vertical="center" textRotation="90"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95" xfId="0" applyFont="1" applyBorder="1" applyAlignment="1">
      <alignment horizontal="left" vertical="center" wrapText="1"/>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23" xfId="0" applyFont="1" applyBorder="1" applyAlignment="1">
      <alignment horizontal="left" vertical="center" wrapText="1"/>
    </xf>
    <xf numFmtId="0" fontId="28" fillId="0" borderId="116" xfId="0" applyFont="1" applyBorder="1" applyAlignment="1">
      <alignment horizontal="left" vertical="center" wrapText="1"/>
    </xf>
    <xf numFmtId="0" fontId="28" fillId="0" borderId="117" xfId="0" applyFont="1" applyBorder="1" applyAlignment="1">
      <alignment horizontal="left" vertical="center" wrapText="1"/>
    </xf>
    <xf numFmtId="0" fontId="28" fillId="0" borderId="118" xfId="0" applyFont="1" applyBorder="1" applyAlignment="1">
      <alignment horizontal="left" vertical="center" wrapText="1"/>
    </xf>
    <xf numFmtId="0" fontId="7" fillId="5" borderId="64" xfId="0" applyFont="1" applyFill="1" applyBorder="1" applyAlignment="1" applyProtection="1">
      <alignment horizontal="left" vertical="center" wrapText="1"/>
      <protection locked="0"/>
    </xf>
    <xf numFmtId="0" fontId="7" fillId="5" borderId="48" xfId="0" applyFont="1" applyFill="1" applyBorder="1" applyAlignment="1" applyProtection="1">
      <alignment horizontal="left" vertical="center" wrapText="1"/>
      <protection locked="0"/>
    </xf>
    <xf numFmtId="0" fontId="7" fillId="5" borderId="65" xfId="0" applyFont="1" applyFill="1" applyBorder="1" applyAlignment="1" applyProtection="1">
      <alignment horizontal="left" vertical="center" wrapText="1"/>
      <protection locked="0"/>
    </xf>
    <xf numFmtId="0" fontId="10" fillId="5" borderId="23" xfId="0" applyFont="1" applyFill="1" applyBorder="1" applyAlignment="1" applyProtection="1">
      <alignment wrapText="1"/>
      <protection locked="0"/>
    </xf>
    <xf numFmtId="0" fontId="18" fillId="2" borderId="23" xfId="0" applyFont="1" applyFill="1" applyBorder="1" applyAlignment="1">
      <alignment horizontal="center" wrapText="1"/>
    </xf>
    <xf numFmtId="0" fontId="10" fillId="0" borderId="13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97" xfId="0" applyFont="1" applyBorder="1" applyAlignment="1">
      <alignment horizontal="center" vertical="center" wrapText="1"/>
    </xf>
    <xf numFmtId="0" fontId="10" fillId="5" borderId="23" xfId="0" applyFont="1" applyFill="1" applyBorder="1" applyAlignment="1" applyProtection="1">
      <alignment horizontal="left"/>
      <protection locked="0"/>
    </xf>
    <xf numFmtId="0" fontId="7" fillId="5" borderId="23" xfId="0" applyFont="1" applyFill="1" applyBorder="1" applyAlignment="1" applyProtection="1">
      <alignment horizontal="center"/>
      <protection locked="0"/>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39" fillId="0" borderId="0" xfId="0" applyFont="1" applyAlignment="1">
      <alignment horizontal="left" vertical="top" wrapText="1"/>
    </xf>
    <xf numFmtId="0" fontId="30" fillId="0" borderId="0" xfId="0" applyFont="1" applyAlignment="1">
      <alignment horizontal="left" vertical="top" wrapText="1"/>
    </xf>
    <xf numFmtId="0" fontId="18" fillId="0" borderId="24" xfId="0" applyFont="1" applyBorder="1" applyAlignment="1">
      <alignment horizontal="left" vertical="top" wrapText="1"/>
    </xf>
    <xf numFmtId="0" fontId="18" fillId="0" borderId="26" xfId="0" applyFont="1" applyBorder="1" applyAlignment="1">
      <alignment horizontal="left" vertical="top" wrapText="1"/>
    </xf>
    <xf numFmtId="0" fontId="7" fillId="5" borderId="24" xfId="0" applyFont="1" applyFill="1" applyBorder="1" applyAlignment="1" applyProtection="1">
      <alignment horizontal="left" vertical="top" wrapText="1"/>
      <protection locked="0"/>
    </xf>
    <xf numFmtId="0" fontId="7" fillId="5" borderId="26" xfId="0" applyFont="1" applyFill="1" applyBorder="1" applyAlignment="1" applyProtection="1">
      <alignment horizontal="left" vertical="top" wrapText="1"/>
      <protection locked="0"/>
    </xf>
    <xf numFmtId="0" fontId="10" fillId="5" borderId="23" xfId="0" applyFont="1" applyFill="1" applyBorder="1" applyAlignment="1" applyProtection="1">
      <alignment horizontal="left" wrapText="1"/>
      <protection locked="0"/>
    </xf>
    <xf numFmtId="0" fontId="10" fillId="0" borderId="64"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5" xfId="0" applyFont="1" applyBorder="1" applyAlignment="1">
      <alignment horizontal="center" vertical="center" wrapText="1"/>
    </xf>
    <xf numFmtId="0" fontId="18" fillId="2" borderId="23" xfId="0" applyFont="1" applyFill="1" applyBorder="1" applyAlignment="1">
      <alignment horizontal="left" wrapText="1"/>
    </xf>
    <xf numFmtId="0" fontId="18" fillId="2" borderId="23" xfId="0" applyFont="1" applyFill="1" applyBorder="1" applyAlignment="1">
      <alignment horizontal="left"/>
    </xf>
    <xf numFmtId="0" fontId="11" fillId="2" borderId="0" xfId="0" applyFont="1" applyFill="1" applyAlignment="1">
      <alignment horizontal="center" vertical="center" wrapText="1"/>
    </xf>
    <xf numFmtId="0" fontId="84" fillId="2" borderId="0" xfId="0" applyFont="1" applyFill="1" applyAlignment="1">
      <alignment horizontal="center" vertical="center" wrapText="1"/>
    </xf>
    <xf numFmtId="0" fontId="13" fillId="5" borderId="154" xfId="0" applyFont="1" applyFill="1" applyBorder="1" applyAlignment="1">
      <alignment horizontal="center"/>
    </xf>
    <xf numFmtId="0" fontId="13" fillId="5" borderId="0" xfId="0" applyFont="1" applyFill="1" applyAlignment="1">
      <alignment horizontal="center"/>
    </xf>
    <xf numFmtId="0" fontId="13" fillId="6" borderId="155" xfId="0" applyFont="1" applyFill="1" applyBorder="1" applyAlignment="1">
      <alignment horizontal="center"/>
    </xf>
    <xf numFmtId="0" fontId="13" fillId="6" borderId="156" xfId="0" applyFont="1" applyFill="1" applyBorder="1" applyAlignment="1">
      <alignment horizontal="center"/>
    </xf>
    <xf numFmtId="0" fontId="12" fillId="5" borderId="0" xfId="0" applyFont="1" applyFill="1" applyAlignment="1">
      <alignment horizontal="center" vertical="center" wrapText="1"/>
    </xf>
    <xf numFmtId="0" fontId="11" fillId="5" borderId="0" xfId="0" applyFont="1" applyFill="1" applyAlignment="1">
      <alignment horizontal="center" vertical="center" wrapText="1"/>
    </xf>
    <xf numFmtId="0" fontId="6" fillId="0" borderId="0" xfId="0" applyFont="1" applyAlignment="1">
      <alignment horizontal="center" vertical="center" wrapText="1"/>
    </xf>
    <xf numFmtId="0" fontId="12" fillId="6" borderId="156" xfId="0" applyFont="1" applyFill="1" applyBorder="1" applyAlignment="1">
      <alignment horizontal="center" vertical="center" wrapText="1"/>
    </xf>
    <xf numFmtId="0" fontId="84" fillId="2" borderId="153" xfId="0" applyFont="1" applyFill="1" applyBorder="1" applyAlignment="1">
      <alignment horizontal="center" vertical="center" wrapText="1"/>
    </xf>
    <xf numFmtId="0" fontId="84" fillId="2" borderId="157" xfId="0" applyFont="1" applyFill="1" applyBorder="1" applyAlignment="1">
      <alignment horizontal="center" vertical="center" wrapText="1"/>
    </xf>
    <xf numFmtId="0" fontId="84" fillId="2" borderId="158" xfId="0" applyFont="1" applyFill="1" applyBorder="1" applyAlignment="1">
      <alignment horizontal="center" vertical="center" wrapText="1"/>
    </xf>
    <xf numFmtId="0" fontId="13" fillId="2" borderId="153" xfId="0" applyFont="1" applyFill="1" applyBorder="1" applyAlignment="1">
      <alignment horizontal="center" vertical="center" wrapText="1"/>
    </xf>
    <xf numFmtId="0" fontId="13" fillId="5" borderId="154"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2" borderId="152" xfId="0" applyFont="1" applyFill="1" applyBorder="1" applyAlignment="1">
      <alignment horizontal="center" vertical="center"/>
    </xf>
    <xf numFmtId="0" fontId="13" fillId="2" borderId="153" xfId="0" applyFont="1" applyFill="1" applyBorder="1" applyAlignment="1">
      <alignment horizontal="center" vertical="center"/>
    </xf>
    <xf numFmtId="0" fontId="13" fillId="2" borderId="154" xfId="0" applyFont="1" applyFill="1" applyBorder="1" applyAlignment="1">
      <alignment horizontal="center" vertical="center"/>
    </xf>
    <xf numFmtId="0" fontId="13" fillId="2" borderId="0" xfId="0" applyFont="1" applyFill="1" applyAlignment="1">
      <alignment horizontal="center" vertical="center"/>
    </xf>
    <xf numFmtId="0" fontId="6" fillId="2" borderId="154" xfId="0" applyFont="1" applyFill="1" applyBorder="1" applyAlignment="1">
      <alignment horizontal="center" vertical="center"/>
    </xf>
    <xf numFmtId="0" fontId="6" fillId="2" borderId="0" xfId="0" applyFont="1" applyFill="1" applyAlignment="1">
      <alignment horizontal="center" vertical="center"/>
    </xf>
    <xf numFmtId="0" fontId="83" fillId="5" borderId="0" xfId="0" applyFont="1" applyFill="1" applyAlignment="1">
      <alignment horizontal="center" vertical="center" wrapText="1"/>
    </xf>
    <xf numFmtId="0" fontId="83" fillId="0" borderId="0" xfId="0" applyFont="1" applyAlignment="1">
      <alignment horizontal="center" vertical="center" wrapText="1"/>
    </xf>
    <xf numFmtId="0" fontId="83" fillId="0" borderId="158" xfId="0" applyFont="1" applyBorder="1" applyAlignment="1">
      <alignment horizontal="center" vertical="center" wrapText="1"/>
    </xf>
    <xf numFmtId="0" fontId="82" fillId="5" borderId="0" xfId="0" applyFont="1" applyFill="1" applyAlignment="1">
      <alignment horizontal="center"/>
    </xf>
    <xf numFmtId="0" fontId="82" fillId="5" borderId="158" xfId="0" applyFont="1" applyFill="1" applyBorder="1" applyAlignment="1">
      <alignment horizontal="center"/>
    </xf>
    <xf numFmtId="0" fontId="83" fillId="5" borderId="158" xfId="0" applyFont="1" applyFill="1" applyBorder="1" applyAlignment="1">
      <alignment horizontal="center" vertical="center" wrapText="1"/>
    </xf>
    <xf numFmtId="0" fontId="82" fillId="2" borderId="0" xfId="0" applyFont="1" applyFill="1" applyAlignment="1">
      <alignment horizontal="center" vertical="center" wrapText="1"/>
    </xf>
    <xf numFmtId="0" fontId="82" fillId="2" borderId="158" xfId="0" applyFont="1" applyFill="1" applyBorder="1" applyAlignment="1">
      <alignment horizontal="center" vertical="center" wrapText="1"/>
    </xf>
    <xf numFmtId="0" fontId="82" fillId="5" borderId="0" xfId="0" applyFont="1" applyFill="1" applyAlignment="1">
      <alignment horizontal="center" vertical="center" wrapText="1"/>
    </xf>
    <xf numFmtId="0" fontId="82" fillId="5" borderId="158" xfId="0" applyFont="1" applyFill="1" applyBorder="1" applyAlignment="1">
      <alignment horizontal="center" vertical="center" wrapText="1"/>
    </xf>
    <xf numFmtId="0" fontId="6" fillId="2" borderId="153" xfId="0" applyFont="1" applyFill="1" applyBorder="1" applyAlignment="1">
      <alignment horizontal="left" vertical="center"/>
    </xf>
    <xf numFmtId="0" fontId="6" fillId="2" borderId="0" xfId="0" applyFont="1" applyFill="1" applyAlignment="1">
      <alignment horizontal="left" vertical="center"/>
    </xf>
    <xf numFmtId="0" fontId="6" fillId="5" borderId="0" xfId="0" applyFont="1" applyFill="1"/>
    <xf numFmtId="0" fontId="6" fillId="5" borderId="0" xfId="0" applyFont="1" applyFill="1" applyAlignment="1">
      <alignment vertical="center" wrapText="1"/>
    </xf>
    <xf numFmtId="0" fontId="6" fillId="5" borderId="0" xfId="0" applyFont="1" applyFill="1" applyAlignment="1">
      <alignment vertical="center"/>
    </xf>
    <xf numFmtId="0" fontId="76" fillId="9" borderId="134" xfId="0" applyFont="1" applyFill="1" applyBorder="1" applyAlignment="1">
      <alignment horizontal="center" vertical="center" wrapText="1"/>
    </xf>
    <xf numFmtId="0" fontId="76" fillId="9" borderId="148" xfId="0" applyFont="1" applyFill="1" applyBorder="1" applyAlignment="1">
      <alignment horizontal="center" vertical="center" wrapText="1"/>
    </xf>
    <xf numFmtId="0" fontId="76" fillId="9" borderId="135" xfId="0" applyFont="1" applyFill="1" applyBorder="1" applyAlignment="1">
      <alignment horizontal="center" vertical="center" wrapText="1"/>
    </xf>
    <xf numFmtId="0" fontId="74" fillId="9" borderId="136" xfId="0" applyFont="1" applyFill="1" applyBorder="1" applyAlignment="1">
      <alignment horizontal="center" vertical="center" wrapText="1"/>
    </xf>
    <xf numFmtId="0" fontId="74" fillId="9" borderId="0" xfId="0" applyFont="1" applyFill="1" applyAlignment="1">
      <alignment horizontal="center" vertical="center" wrapText="1"/>
    </xf>
    <xf numFmtId="0" fontId="74" fillId="9" borderId="137" xfId="0" applyFont="1" applyFill="1" applyBorder="1" applyAlignment="1">
      <alignment horizontal="center" vertical="center" wrapText="1"/>
    </xf>
    <xf numFmtId="9" fontId="74" fillId="9" borderId="136" xfId="2" applyFont="1" applyFill="1" applyBorder="1" applyAlignment="1" applyProtection="1">
      <alignment horizontal="center" vertical="center" wrapText="1"/>
    </xf>
    <xf numFmtId="9" fontId="74" fillId="9" borderId="0" xfId="2" applyFont="1" applyFill="1" applyBorder="1" applyAlignment="1" applyProtection="1">
      <alignment horizontal="center" vertical="center" wrapText="1"/>
    </xf>
    <xf numFmtId="9" fontId="74" fillId="9" borderId="137" xfId="2" applyFont="1" applyFill="1" applyBorder="1" applyAlignment="1" applyProtection="1">
      <alignment horizontal="center" vertical="center" wrapText="1"/>
    </xf>
    <xf numFmtId="0" fontId="10" fillId="9" borderId="138" xfId="0" applyFont="1" applyFill="1" applyBorder="1" applyAlignment="1">
      <alignment horizontal="center" vertical="top" wrapText="1"/>
    </xf>
    <xf numFmtId="0" fontId="10" fillId="9" borderId="149" xfId="0" applyFont="1" applyFill="1" applyBorder="1" applyAlignment="1">
      <alignment horizontal="center" vertical="top" wrapText="1"/>
    </xf>
    <xf numFmtId="0" fontId="10" fillId="9" borderId="139" xfId="0" applyFont="1" applyFill="1" applyBorder="1" applyAlignment="1">
      <alignment horizontal="center" vertical="top" wrapText="1"/>
    </xf>
    <xf numFmtId="0" fontId="76" fillId="9" borderId="140" xfId="0" applyFont="1" applyFill="1" applyBorder="1" applyAlignment="1">
      <alignment horizontal="center" vertical="center" wrapText="1"/>
    </xf>
    <xf numFmtId="0" fontId="76" fillId="9" borderId="141" xfId="0" applyFont="1" applyFill="1" applyBorder="1" applyAlignment="1">
      <alignment horizontal="center" vertical="center" wrapText="1"/>
    </xf>
    <xf numFmtId="0" fontId="76" fillId="9" borderId="142" xfId="0" applyFont="1" applyFill="1" applyBorder="1" applyAlignment="1">
      <alignment horizontal="center" vertical="center" wrapText="1"/>
    </xf>
    <xf numFmtId="0" fontId="74" fillId="9" borderId="143" xfId="0" applyFont="1" applyFill="1" applyBorder="1" applyAlignment="1">
      <alignment horizontal="center" vertical="center" wrapText="1"/>
    </xf>
    <xf numFmtId="0" fontId="74" fillId="9" borderId="144" xfId="0" applyFont="1" applyFill="1" applyBorder="1" applyAlignment="1">
      <alignment horizontal="center" vertical="center" wrapText="1"/>
    </xf>
    <xf numFmtId="0" fontId="53" fillId="9" borderId="145" xfId="0" applyFont="1" applyFill="1" applyBorder="1" applyAlignment="1">
      <alignment horizontal="center" vertical="top" wrapText="1"/>
    </xf>
    <xf numFmtId="0" fontId="53" fillId="9" borderId="146" xfId="0" applyFont="1" applyFill="1" applyBorder="1" applyAlignment="1">
      <alignment horizontal="center" vertical="top" wrapText="1"/>
    </xf>
    <xf numFmtId="0" fontId="53" fillId="9" borderId="147" xfId="0" applyFont="1" applyFill="1" applyBorder="1" applyAlignment="1">
      <alignment horizontal="center" vertical="top" wrapText="1"/>
    </xf>
    <xf numFmtId="0" fontId="6" fillId="2" borderId="0" xfId="0" applyFont="1" applyFill="1" applyAlignment="1">
      <alignment horizontal="left"/>
    </xf>
    <xf numFmtId="0" fontId="13" fillId="0" borderId="154"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wrapText="1"/>
    </xf>
    <xf numFmtId="0" fontId="83" fillId="6" borderId="161" xfId="0" applyFont="1" applyFill="1" applyBorder="1" applyAlignment="1">
      <alignment horizontal="center" vertical="center" wrapText="1"/>
    </xf>
    <xf numFmtId="0" fontId="83" fillId="6" borderId="162" xfId="0" applyFont="1" applyFill="1" applyBorder="1" applyAlignment="1">
      <alignment horizontal="center" vertical="center" wrapText="1"/>
    </xf>
    <xf numFmtId="0" fontId="82" fillId="6" borderId="156" xfId="0" applyFont="1" applyFill="1" applyBorder="1" applyAlignment="1">
      <alignment horizontal="center" vertical="center" wrapText="1"/>
    </xf>
    <xf numFmtId="0" fontId="82" fillId="6" borderId="159" xfId="0" applyFont="1" applyFill="1" applyBorder="1" applyAlignment="1">
      <alignment horizontal="center" vertical="center" wrapText="1"/>
    </xf>
    <xf numFmtId="0" fontId="13" fillId="4" borderId="23" xfId="0" applyFont="1" applyFill="1" applyBorder="1" applyAlignment="1" applyProtection="1">
      <alignment horizontal="left" vertical="center"/>
      <protection hidden="1"/>
    </xf>
    <xf numFmtId="9" fontId="22" fillId="0" borderId="23" xfId="2" applyFont="1" applyBorder="1" applyAlignment="1" applyProtection="1">
      <alignment horizontal="center" textRotation="90"/>
      <protection hidden="1"/>
    </xf>
    <xf numFmtId="0" fontId="10" fillId="0" borderId="23" xfId="0" applyFont="1" applyBorder="1" applyAlignment="1" applyProtection="1">
      <alignment horizontal="left" vertical="center"/>
      <protection hidden="1"/>
    </xf>
    <xf numFmtId="9" fontId="10" fillId="0" borderId="23" xfId="2" quotePrefix="1" applyFont="1" applyBorder="1" applyAlignment="1" applyProtection="1">
      <alignment horizontal="left" vertical="center" wrapText="1"/>
      <protection hidden="1"/>
    </xf>
    <xf numFmtId="9" fontId="10" fillId="0" borderId="23" xfId="2" quotePrefix="1" applyFont="1" applyBorder="1" applyAlignment="1" applyProtection="1">
      <alignment horizontal="left" vertical="center"/>
      <protection hidden="1"/>
    </xf>
    <xf numFmtId="0" fontId="10" fillId="0" borderId="23" xfId="0" applyFont="1" applyBorder="1" applyAlignment="1" applyProtection="1">
      <alignment horizontal="left" vertical="center" wrapText="1"/>
      <protection hidden="1"/>
    </xf>
    <xf numFmtId="0" fontId="13" fillId="0" borderId="23" xfId="0" applyFont="1" applyBorder="1" applyAlignment="1" applyProtection="1">
      <alignment horizontal="left" vertical="center"/>
      <protection hidden="1"/>
    </xf>
    <xf numFmtId="0" fontId="28" fillId="0" borderId="23" xfId="0" applyFont="1" applyBorder="1" applyAlignment="1" applyProtection="1">
      <alignment horizontal="left" vertical="center"/>
      <protection hidden="1"/>
    </xf>
    <xf numFmtId="0" fontId="22" fillId="0" borderId="58" xfId="0" applyFont="1" applyBorder="1" applyAlignment="1" applyProtection="1">
      <alignment horizontal="center" textRotation="90"/>
      <protection hidden="1"/>
    </xf>
    <xf numFmtId="0" fontId="22" fillId="0" borderId="59" xfId="0" applyFont="1" applyBorder="1" applyAlignment="1" applyProtection="1">
      <alignment horizontal="center" textRotation="90"/>
      <protection hidden="1"/>
    </xf>
    <xf numFmtId="0" fontId="22" fillId="0" borderId="57" xfId="0" applyFont="1" applyBorder="1" applyAlignment="1" applyProtection="1">
      <alignment horizontal="center" textRotation="90"/>
      <protection hidden="1"/>
    </xf>
    <xf numFmtId="9" fontId="20" fillId="0" borderId="0" xfId="2" applyFont="1" applyAlignment="1" applyProtection="1">
      <alignment horizontal="center" vertical="center" wrapText="1"/>
      <protection hidden="1"/>
    </xf>
    <xf numFmtId="0" fontId="22" fillId="0" borderId="23" xfId="0" applyFont="1" applyBorder="1" applyAlignment="1" applyProtection="1">
      <alignment horizontal="center" textRotation="90"/>
      <protection hidden="1"/>
    </xf>
    <xf numFmtId="0" fontId="28" fillId="0" borderId="24" xfId="0" applyFont="1" applyBorder="1" applyAlignment="1" applyProtection="1">
      <alignment horizontal="left" vertical="center"/>
      <protection hidden="1"/>
    </xf>
    <xf numFmtId="0" fontId="28" fillId="0" borderId="26" xfId="0" applyFont="1" applyBorder="1" applyAlignment="1" applyProtection="1">
      <alignment horizontal="left" vertical="center"/>
      <protection hidden="1"/>
    </xf>
    <xf numFmtId="0" fontId="28" fillId="0" borderId="25" xfId="0"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3" fillId="4" borderId="51" xfId="0" applyFont="1" applyFill="1" applyBorder="1" applyAlignment="1" applyProtection="1">
      <alignment horizontal="left" vertical="center"/>
      <protection hidden="1"/>
    </xf>
    <xf numFmtId="0" fontId="13" fillId="4" borderId="0" xfId="0" applyFont="1" applyFill="1" applyAlignment="1" applyProtection="1">
      <alignment horizontal="left" vertical="center"/>
      <protection hidden="1"/>
    </xf>
    <xf numFmtId="0" fontId="13" fillId="4" borderId="24" xfId="0" applyFont="1" applyFill="1" applyBorder="1" applyAlignment="1" applyProtection="1">
      <alignment horizontal="left" vertical="center"/>
      <protection hidden="1"/>
    </xf>
    <xf numFmtId="0" fontId="13" fillId="4" borderId="26" xfId="0" applyFont="1" applyFill="1" applyBorder="1" applyAlignment="1" applyProtection="1">
      <alignment horizontal="left" vertical="center"/>
      <protection hidden="1"/>
    </xf>
    <xf numFmtId="0" fontId="13" fillId="4" borderId="25" xfId="0" applyFont="1" applyFill="1" applyBorder="1" applyAlignment="1" applyProtection="1">
      <alignment horizontal="left" vertical="center"/>
      <protection hidden="1"/>
    </xf>
    <xf numFmtId="0" fontId="13" fillId="4" borderId="30" xfId="0" applyFont="1" applyFill="1" applyBorder="1" applyAlignment="1" applyProtection="1">
      <alignment horizontal="left" vertical="center"/>
      <protection hidden="1"/>
    </xf>
    <xf numFmtId="0" fontId="13" fillId="4" borderId="31" xfId="0" applyFont="1" applyFill="1" applyBorder="1" applyAlignment="1" applyProtection="1">
      <alignment horizontal="left" vertical="center"/>
      <protection hidden="1"/>
    </xf>
    <xf numFmtId="0" fontId="13" fillId="0" borderId="24" xfId="0" applyFont="1" applyBorder="1" applyAlignment="1" applyProtection="1">
      <alignment horizontal="left" vertical="center"/>
      <protection hidden="1"/>
    </xf>
    <xf numFmtId="0" fontId="13" fillId="0" borderId="26" xfId="0" applyFont="1" applyBorder="1" applyAlignment="1" applyProtection="1">
      <alignment horizontal="left" vertical="center"/>
      <protection hidden="1"/>
    </xf>
    <xf numFmtId="0" fontId="13" fillId="0" borderId="25" xfId="0" applyFont="1" applyBorder="1" applyAlignment="1" applyProtection="1">
      <alignment horizontal="left" vertical="center"/>
      <protection hidden="1"/>
    </xf>
  </cellXfs>
  <cellStyles count="4">
    <cellStyle name="Lien hypertexte" xfId="1" builtinId="8" customBuiltin="1"/>
    <cellStyle name="Lien hypertexte visité" xfId="3" builtinId="9" customBuiltin="1"/>
    <cellStyle name="Normal" xfId="0" builtinId="0"/>
    <cellStyle name="Pourcentage" xfId="2" builtinId="5"/>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35940"/>
      <color rgb="FF9ACD4C"/>
      <color rgb="FFFAA93A"/>
      <color rgb="FF63A0CC"/>
      <color rgb="FFB258D3"/>
      <color rgb="FF8AC4A7"/>
      <color rgb="FF185A8F"/>
      <color rgb="FFF7E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Consommation par source</a:t>
            </a:r>
          </a:p>
        </c:rich>
      </c:tx>
      <c:layout>
        <c:manualLayout>
          <c:xMode val="edge"/>
          <c:yMode val="edge"/>
          <c:x val="1.4103285365191419E-2"/>
          <c:y val="1.8140589569160998E-2"/>
        </c:manualLayout>
      </c:layout>
      <c:overlay val="0"/>
      <c:spPr>
        <a:noFill/>
        <a:ln>
          <a:noFill/>
        </a:ln>
        <a:effectLst/>
      </c:spPr>
    </c:title>
    <c:autoTitleDeleted val="0"/>
    <c:plotArea>
      <c:layout/>
      <c:doughnutChart>
        <c:varyColors val="1"/>
        <c:ser>
          <c:idx val="0"/>
          <c:order val="0"/>
          <c:tx>
            <c:strRef>
              <c:f>'10. Synthèse Conso'!$Y$29</c:f>
              <c:strCache>
                <c:ptCount val="1"/>
                <c:pt idx="0">
                  <c:v>Volume (m3)</c:v>
                </c:pt>
              </c:strCache>
            </c:strRef>
          </c:tx>
          <c:dPt>
            <c:idx val="0"/>
            <c:bubble3D val="0"/>
            <c:spPr>
              <a:solidFill>
                <a:srgbClr val="9ACD4C"/>
              </a:solidFill>
              <a:ln w="19050">
                <a:solidFill>
                  <a:schemeClr val="lt1"/>
                </a:solidFill>
              </a:ln>
              <a:effectLst/>
            </c:spPr>
            <c:extLst>
              <c:ext xmlns:c16="http://schemas.microsoft.com/office/drawing/2014/chart" uri="{C3380CC4-5D6E-409C-BE32-E72D297353CC}">
                <c16:uniqueId val="{00000001-7E71-437D-806A-75654E7CCE25}"/>
              </c:ext>
            </c:extLst>
          </c:dPt>
          <c:dPt>
            <c:idx val="1"/>
            <c:bubble3D val="0"/>
            <c:spPr>
              <a:solidFill>
                <a:srgbClr val="FAA93A"/>
              </a:solidFill>
              <a:ln w="19050">
                <a:solidFill>
                  <a:schemeClr val="lt1"/>
                </a:solidFill>
              </a:ln>
              <a:effectLst/>
            </c:spPr>
            <c:extLst>
              <c:ext xmlns:c16="http://schemas.microsoft.com/office/drawing/2014/chart" uri="{C3380CC4-5D6E-409C-BE32-E72D297353CC}">
                <c16:uniqueId val="{00000004-7E71-437D-806A-75654E7CCE25}"/>
              </c:ext>
            </c:extLst>
          </c:dPt>
          <c:dPt>
            <c:idx val="2"/>
            <c:bubble3D val="0"/>
            <c:spPr>
              <a:solidFill>
                <a:srgbClr val="D35940"/>
              </a:solidFill>
              <a:ln w="19050">
                <a:solidFill>
                  <a:schemeClr val="lt1"/>
                </a:solidFill>
              </a:ln>
              <a:effectLst/>
            </c:spPr>
            <c:extLst>
              <c:ext xmlns:c16="http://schemas.microsoft.com/office/drawing/2014/chart" uri="{C3380CC4-5D6E-409C-BE32-E72D297353CC}">
                <c16:uniqueId val="{00000003-7E71-437D-806A-75654E7CCE25}"/>
              </c:ext>
            </c:extLst>
          </c:dPt>
          <c:dPt>
            <c:idx val="3"/>
            <c:bubble3D val="0"/>
            <c:spPr>
              <a:solidFill>
                <a:srgbClr val="B258D3"/>
              </a:solidFill>
              <a:ln w="19050">
                <a:solidFill>
                  <a:schemeClr val="lt1"/>
                </a:solidFill>
              </a:ln>
              <a:effectLst/>
            </c:spPr>
            <c:extLst>
              <c:ext xmlns:c16="http://schemas.microsoft.com/office/drawing/2014/chart" uri="{C3380CC4-5D6E-409C-BE32-E72D297353CC}">
                <c16:uniqueId val="{00000002-7E71-437D-806A-75654E7CCE25}"/>
              </c:ext>
            </c:extLst>
          </c:dPt>
          <c:dPt>
            <c:idx val="4"/>
            <c:bubble3D val="0"/>
            <c:spPr>
              <a:solidFill>
                <a:srgbClr val="63A0CC"/>
              </a:solidFill>
              <a:ln w="19050">
                <a:solidFill>
                  <a:schemeClr val="lt1"/>
                </a:solidFill>
              </a:ln>
              <a:effectLst/>
            </c:spPr>
            <c:extLst>
              <c:ext xmlns:c16="http://schemas.microsoft.com/office/drawing/2014/chart" uri="{C3380CC4-5D6E-409C-BE32-E72D297353CC}">
                <c16:uniqueId val="{00000006-7E71-437D-806A-75654E7CCE2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7E71-437D-806A-75654E7CCE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'10. Synthèse Conso'!$X$30:$X$35</c:f>
              <c:strCache>
                <c:ptCount val="6"/>
                <c:pt idx="0">
                  <c:v>Réseau public_Eau potable</c:v>
                </c:pt>
                <c:pt idx="1">
                  <c:v>Eau de surface</c:v>
                </c:pt>
                <c:pt idx="2">
                  <c:v>Eau souterraine</c:v>
                </c:pt>
                <c:pt idx="3">
                  <c:v>Eau de pluie</c:v>
                </c:pt>
                <c:pt idx="4">
                  <c:v>Recyclage interne</c:v>
                </c:pt>
                <c:pt idx="5">
                  <c:v>Autre origine externe</c:v>
                </c:pt>
              </c:strCache>
            </c:strRef>
          </c:cat>
          <c:val>
            <c:numRef>
              <c:f>'10. Synthèse Conso'!$Y$30:$Y$35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71-437D-806A-75654E7CCE25}"/>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Consommation</a:t>
            </a:r>
            <a:r>
              <a:rPr lang="en-US" b="1" baseline="0">
                <a:solidFill>
                  <a:sysClr val="windowText" lastClr="000000"/>
                </a:solidFill>
              </a:rPr>
              <a:t> par usage</a:t>
            </a:r>
            <a:endParaRPr lang="en-US" b="1">
              <a:solidFill>
                <a:sysClr val="windowText" lastClr="000000"/>
              </a:solidFill>
            </a:endParaRPr>
          </a:p>
        </c:rich>
      </c:tx>
      <c:layout>
        <c:manualLayout>
          <c:xMode val="edge"/>
          <c:yMode val="edge"/>
          <c:x val="1.0772526404963706E-2"/>
          <c:y val="1.779472691599567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'10. Synthèse Conso'!$Y$43</c:f>
              <c:strCache>
                <c:ptCount val="1"/>
                <c:pt idx="0">
                  <c:v>Volume [m3)</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Synthèse Conso'!$X$44:$X$50</c:f>
              <c:strCache>
                <c:ptCount val="7"/>
                <c:pt idx="0">
                  <c:v>Traitement des eaux</c:v>
                </c:pt>
                <c:pt idx="1">
                  <c:v>Procédés</c:v>
                </c:pt>
                <c:pt idx="2">
                  <c:v>Chaufferie</c:v>
                </c:pt>
                <c:pt idx="3">
                  <c:v>Refroidissement</c:v>
                </c:pt>
                <c:pt idx="4">
                  <c:v>Arrosage et usages extérieurs</c:v>
                </c:pt>
                <c:pt idx="5">
                  <c:v>Eaux de services</c:v>
                </c:pt>
                <c:pt idx="6">
                  <c:v>Eaux domestiques</c:v>
                </c:pt>
              </c:strCache>
            </c:strRef>
          </c:cat>
          <c:val>
            <c:numRef>
              <c:f>'10. Synthèse Conso'!$Y$44:$Y$50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28DA-44D0-A0CE-5AE2C1B9A07C}"/>
            </c:ext>
          </c:extLst>
        </c:ser>
        <c:dLbls>
          <c:showLegendKey val="0"/>
          <c:showVal val="0"/>
          <c:showCatName val="0"/>
          <c:showSerName val="0"/>
          <c:showPercent val="0"/>
          <c:showBubbleSize val="0"/>
        </c:dLbls>
        <c:gapWidth val="182"/>
        <c:axId val="713295744"/>
        <c:axId val="713309184"/>
      </c:barChart>
      <c:catAx>
        <c:axId val="713295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3309184"/>
        <c:crosses val="autoZero"/>
        <c:auto val="1"/>
        <c:lblAlgn val="ctr"/>
        <c:lblOffset val="100"/>
        <c:noMultiLvlLbl val="0"/>
      </c:catAx>
      <c:valAx>
        <c:axId val="713309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a:t>
                </a:r>
                <a:r>
                  <a:rPr lang="fr-FR" strike="noStrike" baseline="30000"/>
                  <a:t>3</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29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A$5" lockText="1" noThreeD="1"/>
</file>

<file path=xl/ctrlProps/ctrlProp10.xml><?xml version="1.0" encoding="utf-8"?>
<formControlPr xmlns="http://schemas.microsoft.com/office/spreadsheetml/2009/9/main" objectType="CheckBox" fmlaLink="$A$17" lockText="1" noThreeD="1"/>
</file>

<file path=xl/ctrlProps/ctrlProp100.xml><?xml version="1.0" encoding="utf-8"?>
<formControlPr xmlns="http://schemas.microsoft.com/office/spreadsheetml/2009/9/main" objectType="CheckBox" fmlaLink="$A$211" lockText="1" noThreeD="1"/>
</file>

<file path=xl/ctrlProps/ctrlProp101.xml><?xml version="1.0" encoding="utf-8"?>
<formControlPr xmlns="http://schemas.microsoft.com/office/spreadsheetml/2009/9/main" objectType="CheckBox" fmlaLink="$A$217" lockText="1" noThreeD="1"/>
</file>

<file path=xl/ctrlProps/ctrlProp102.xml><?xml version="1.0" encoding="utf-8"?>
<formControlPr xmlns="http://schemas.microsoft.com/office/spreadsheetml/2009/9/main" objectType="CheckBox" fmlaLink="$A$218" lockText="1" noThreeD="1"/>
</file>

<file path=xl/ctrlProps/ctrlProp103.xml><?xml version="1.0" encoding="utf-8"?>
<formControlPr xmlns="http://schemas.microsoft.com/office/spreadsheetml/2009/9/main" objectType="CheckBox" fmlaLink="$A$219" lockText="1" noThreeD="1"/>
</file>

<file path=xl/ctrlProps/ctrlProp104.xml><?xml version="1.0" encoding="utf-8"?>
<formControlPr xmlns="http://schemas.microsoft.com/office/spreadsheetml/2009/9/main" objectType="CheckBox" fmlaLink="$A$220" lockText="1" noThreeD="1"/>
</file>

<file path=xl/ctrlProps/ctrlProp105.xml><?xml version="1.0" encoding="utf-8"?>
<formControlPr xmlns="http://schemas.microsoft.com/office/spreadsheetml/2009/9/main" objectType="CheckBox" fmlaLink="$A$221" lockText="1" noThreeD="1"/>
</file>

<file path=xl/ctrlProps/ctrlProp106.xml><?xml version="1.0" encoding="utf-8"?>
<formControlPr xmlns="http://schemas.microsoft.com/office/spreadsheetml/2009/9/main" objectType="CheckBox" fmlaLink="$A$227" lockText="1" noThreeD="1"/>
</file>

<file path=xl/ctrlProps/ctrlProp107.xml><?xml version="1.0" encoding="utf-8"?>
<formControlPr xmlns="http://schemas.microsoft.com/office/spreadsheetml/2009/9/main" objectType="CheckBox" fmlaLink="$A$228" lockText="1" noThreeD="1"/>
</file>

<file path=xl/ctrlProps/ctrlProp108.xml><?xml version="1.0" encoding="utf-8"?>
<formControlPr xmlns="http://schemas.microsoft.com/office/spreadsheetml/2009/9/main" objectType="CheckBox" fmlaLink="$A$229" lockText="1" noThreeD="1"/>
</file>

<file path=xl/ctrlProps/ctrlProp109.xml><?xml version="1.0" encoding="utf-8"?>
<formControlPr xmlns="http://schemas.microsoft.com/office/spreadsheetml/2009/9/main" objectType="CheckBox" fmlaLink="$A$238" lockText="1" noThreeD="1"/>
</file>

<file path=xl/ctrlProps/ctrlProp11.xml><?xml version="1.0" encoding="utf-8"?>
<formControlPr xmlns="http://schemas.microsoft.com/office/spreadsheetml/2009/9/main" objectType="CheckBox" fmlaLink="$A$18" lockText="1" noThreeD="1"/>
</file>

<file path=xl/ctrlProps/ctrlProp110.xml><?xml version="1.0" encoding="utf-8"?>
<formControlPr xmlns="http://schemas.microsoft.com/office/spreadsheetml/2009/9/main" objectType="CheckBox" fmlaLink="$A$239" lockText="1" noThreeD="1"/>
</file>

<file path=xl/ctrlProps/ctrlProp111.xml><?xml version="1.0" encoding="utf-8"?>
<formControlPr xmlns="http://schemas.microsoft.com/office/spreadsheetml/2009/9/main" objectType="CheckBox" fmlaLink="$A$92" lockText="1" noThreeD="1"/>
</file>

<file path=xl/ctrlProps/ctrlProp112.xml><?xml version="1.0" encoding="utf-8"?>
<formControlPr xmlns="http://schemas.microsoft.com/office/spreadsheetml/2009/9/main" objectType="CheckBox" fmlaLink="$A$97" lockText="1" noThreeD="1"/>
</file>

<file path=xl/ctrlProps/ctrlProp113.xml><?xml version="1.0" encoding="utf-8"?>
<formControlPr xmlns="http://schemas.microsoft.com/office/spreadsheetml/2009/9/main" objectType="CheckBox" fmlaLink="$A$98" lockText="1" noThreeD="1"/>
</file>

<file path=xl/ctrlProps/ctrlProp114.xml><?xml version="1.0" encoding="utf-8"?>
<formControlPr xmlns="http://schemas.microsoft.com/office/spreadsheetml/2009/9/main" objectType="CheckBox" fmlaLink="$A$45" lockText="1" noThreeD="1"/>
</file>

<file path=xl/ctrlProps/ctrlProp115.xml><?xml version="1.0" encoding="utf-8"?>
<formControlPr xmlns="http://schemas.microsoft.com/office/spreadsheetml/2009/9/main" objectType="CheckBox" fmlaLink="$A$52" lockText="1" noThreeD="1"/>
</file>

<file path=xl/ctrlProps/ctrlProp116.xml><?xml version="1.0" encoding="utf-8"?>
<formControlPr xmlns="http://schemas.microsoft.com/office/spreadsheetml/2009/9/main" objectType="CheckBox" fmlaLink="$A$30" lockText="1" noThreeD="1"/>
</file>

<file path=xl/ctrlProps/ctrlProp117.xml><?xml version="1.0" encoding="utf-8"?>
<formControlPr xmlns="http://schemas.microsoft.com/office/spreadsheetml/2009/9/main" objectType="CheckBox" fmlaLink="$A$39" lockText="1" noThreeD="1"/>
</file>

<file path=xl/ctrlProps/ctrlProp118.xml><?xml version="1.0" encoding="utf-8"?>
<formControlPr xmlns="http://schemas.microsoft.com/office/spreadsheetml/2009/9/main" objectType="CheckBox" fmlaLink="$A$3" lockText="1" noThreeD="1"/>
</file>

<file path=xl/ctrlProps/ctrlProp119.xml><?xml version="1.0" encoding="utf-8"?>
<formControlPr xmlns="http://schemas.microsoft.com/office/spreadsheetml/2009/9/main" objectType="CheckBox" fmlaLink="$A$168" lockText="1" noThreeD="1"/>
</file>

<file path=xl/ctrlProps/ctrlProp12.xml><?xml version="1.0" encoding="utf-8"?>
<formControlPr xmlns="http://schemas.microsoft.com/office/spreadsheetml/2009/9/main" objectType="CheckBox" fmlaLink="$A$8" lockText="1" noThreeD="1"/>
</file>

<file path=xl/ctrlProps/ctrlProp120.xml><?xml version="1.0" encoding="utf-8"?>
<formControlPr xmlns="http://schemas.microsoft.com/office/spreadsheetml/2009/9/main" objectType="CheckBox" fmlaLink="$A$205" lockText="1" noThreeD="1"/>
</file>

<file path=xl/ctrlProps/ctrlProp121.xml><?xml version="1.0" encoding="utf-8"?>
<formControlPr xmlns="http://schemas.microsoft.com/office/spreadsheetml/2009/9/main" objectType="CheckBox" fmlaLink="$A$226" lockText="1" noThreeD="1"/>
</file>

<file path=xl/ctrlProps/ctrlProp122.xml><?xml version="1.0" encoding="utf-8"?>
<formControlPr xmlns="http://schemas.microsoft.com/office/spreadsheetml/2009/9/main" objectType="CheckBox" fmlaLink="$A$216" lockText="1" noThreeD="1"/>
</file>

<file path=xl/ctrlProps/ctrlProp123.xml><?xml version="1.0" encoding="utf-8"?>
<formControlPr xmlns="http://schemas.microsoft.com/office/spreadsheetml/2009/9/main" objectType="CheckBox" fmlaLink="$A$195" lockText="1" noThreeD="1"/>
</file>

<file path=xl/ctrlProps/ctrlProp124.xml><?xml version="1.0" encoding="utf-8"?>
<formControlPr xmlns="http://schemas.microsoft.com/office/spreadsheetml/2009/9/main" objectType="CheckBox" fmlaLink="$A$230" lockText="1" noThreeD="1"/>
</file>

<file path=xl/ctrlProps/ctrlProp125.xml><?xml version="1.0" encoding="utf-8"?>
<formControlPr xmlns="http://schemas.microsoft.com/office/spreadsheetml/2009/9/main" objectType="CheckBox" fmlaLink="$A$231" lockText="1" noThreeD="1"/>
</file>

<file path=xl/ctrlProps/ctrlProp126.xml><?xml version="1.0" encoding="utf-8"?>
<formControlPr xmlns="http://schemas.microsoft.com/office/spreadsheetml/2009/9/main" objectType="CheckBox" fmlaLink="$A$232" lockText="1" noThreeD="1"/>
</file>

<file path=xl/ctrlProps/ctrlProp127.xml><?xml version="1.0" encoding="utf-8"?>
<formControlPr xmlns="http://schemas.microsoft.com/office/spreadsheetml/2009/9/main" objectType="CheckBox" fmlaLink="$A$233" lockText="1" noThreeD="1"/>
</file>

<file path=xl/ctrlProps/ctrlProp128.xml><?xml version="1.0" encoding="utf-8"?>
<formControlPr xmlns="http://schemas.microsoft.com/office/spreadsheetml/2009/9/main" objectType="CheckBox" fmlaLink="$A$234" lockText="1" noThreeD="1"/>
</file>

<file path=xl/ctrlProps/ctrlProp129.xml><?xml version="1.0" encoding="utf-8"?>
<formControlPr xmlns="http://schemas.microsoft.com/office/spreadsheetml/2009/9/main" objectType="CheckBox" fmlaLink="$A$235" lockText="1" noThreeD="1"/>
</file>

<file path=xl/ctrlProps/ctrlProp13.xml><?xml version="1.0" encoding="utf-8"?>
<formControlPr xmlns="http://schemas.microsoft.com/office/spreadsheetml/2009/9/main" objectType="CheckBox" fmlaLink="$A$7" lockText="1" noThreeD="1"/>
</file>

<file path=xl/ctrlProps/ctrlProp130.xml><?xml version="1.0" encoding="utf-8"?>
<formControlPr xmlns="http://schemas.microsoft.com/office/spreadsheetml/2009/9/main" objectType="CheckBox" fmlaLink="$A$236" lockText="1" noThreeD="1"/>
</file>

<file path=xl/ctrlProps/ctrlProp131.xml><?xml version="1.0" encoding="utf-8"?>
<formControlPr xmlns="http://schemas.microsoft.com/office/spreadsheetml/2009/9/main" objectType="CheckBox" fmlaLink="$A$237" lockText="1" noThreeD="1"/>
</file>

<file path=xl/ctrlProps/ctrlProp132.xml><?xml version="1.0" encoding="utf-8"?>
<formControlPr xmlns="http://schemas.microsoft.com/office/spreadsheetml/2009/9/main" objectType="CheckBox" fmlaLink="$A$114" lockText="1" noThreeD="1"/>
</file>

<file path=xl/ctrlProps/ctrlProp133.xml><?xml version="1.0" encoding="utf-8"?>
<formControlPr xmlns="http://schemas.microsoft.com/office/spreadsheetml/2009/9/main" objectType="CheckBox" fmlaLink="$A$149" lockText="1" noThreeD="1"/>
</file>

<file path=xl/ctrlProps/ctrlProp134.xml><?xml version="1.0" encoding="utf-8"?>
<formControlPr xmlns="http://schemas.microsoft.com/office/spreadsheetml/2009/9/main" objectType="CheckBox" fmlaLink="$A$159" lockText="1" noThreeD="1"/>
</file>

<file path=xl/ctrlProps/ctrlProp135.xml><?xml version="1.0" encoding="utf-8"?>
<formControlPr xmlns="http://schemas.microsoft.com/office/spreadsheetml/2009/9/main" objectType="CheckBox" fmlaLink="$A$170" lockText="1" noThreeD="1"/>
</file>

<file path=xl/ctrlProps/ctrlProp136.xml><?xml version="1.0" encoding="utf-8"?>
<formControlPr xmlns="http://schemas.microsoft.com/office/spreadsheetml/2009/9/main" objectType="CheckBox" fmlaLink="$A$135" lockText="1" noThreeD="1"/>
</file>

<file path=xl/ctrlProps/ctrlProp137.xml><?xml version="1.0" encoding="utf-8"?>
<formControlPr xmlns="http://schemas.microsoft.com/office/spreadsheetml/2009/9/main" objectType="CheckBox" fmlaLink="$A$136" lockText="1" noThreeD="1"/>
</file>

<file path=xl/ctrlProps/ctrlProp138.xml><?xml version="1.0" encoding="utf-8"?>
<formControlPr xmlns="http://schemas.microsoft.com/office/spreadsheetml/2009/9/main" objectType="CheckBox" fmlaLink="$A$139" lockText="1" noThreeD="1"/>
</file>

<file path=xl/ctrlProps/ctrlProp139.xml><?xml version="1.0" encoding="utf-8"?>
<formControlPr xmlns="http://schemas.microsoft.com/office/spreadsheetml/2009/9/main" objectType="CheckBox" fmlaLink="$A$140" lockText="1" noThreeD="1"/>
</file>

<file path=xl/ctrlProps/ctrlProp14.xml><?xml version="1.0" encoding="utf-8"?>
<formControlPr xmlns="http://schemas.microsoft.com/office/spreadsheetml/2009/9/main" objectType="CheckBox" fmlaLink="$A$24" lockText="1" noThreeD="1"/>
</file>

<file path=xl/ctrlProps/ctrlProp140.xml><?xml version="1.0" encoding="utf-8"?>
<formControlPr xmlns="http://schemas.microsoft.com/office/spreadsheetml/2009/9/main" objectType="CheckBox" fmlaLink="$A$142" lockText="1" noThreeD="1"/>
</file>

<file path=xl/ctrlProps/ctrlProp141.xml><?xml version="1.0" encoding="utf-8"?>
<formControlPr xmlns="http://schemas.microsoft.com/office/spreadsheetml/2009/9/main" objectType="CheckBox" fmlaLink="$A$144" lockText="1" noThreeD="1"/>
</file>

<file path=xl/ctrlProps/ctrlProp142.xml><?xml version="1.0" encoding="utf-8"?>
<formControlPr xmlns="http://schemas.microsoft.com/office/spreadsheetml/2009/9/main" objectType="CheckBox" fmlaLink="$A$145" lockText="1" noThreeD="1"/>
</file>

<file path=xl/ctrlProps/ctrlProp143.xml><?xml version="1.0" encoding="utf-8"?>
<formControlPr xmlns="http://schemas.microsoft.com/office/spreadsheetml/2009/9/main" objectType="CheckBox" fmlaLink="$A$134" lockText="1" noThreeD="1"/>
</file>

<file path=xl/ctrlProps/ctrlProp144.xml><?xml version="1.0" encoding="utf-8"?>
<formControlPr xmlns="http://schemas.microsoft.com/office/spreadsheetml/2009/9/main" objectType="CheckBox" fmlaLink="$A$137" lockText="1" noThreeD="1"/>
</file>

<file path=xl/ctrlProps/ctrlProp145.xml><?xml version="1.0" encoding="utf-8"?>
<formControlPr xmlns="http://schemas.microsoft.com/office/spreadsheetml/2009/9/main" objectType="CheckBox" fmlaLink="$A$138" lockText="1" noThreeD="1"/>
</file>

<file path=xl/ctrlProps/ctrlProp146.xml><?xml version="1.0" encoding="utf-8"?>
<formControlPr xmlns="http://schemas.microsoft.com/office/spreadsheetml/2009/9/main" objectType="CheckBox" fmlaLink="$A$141" lockText="1" noThreeD="1"/>
</file>

<file path=xl/ctrlProps/ctrlProp147.xml><?xml version="1.0" encoding="utf-8"?>
<formControlPr xmlns="http://schemas.microsoft.com/office/spreadsheetml/2009/9/main" objectType="CheckBox" fmlaLink="$A$143" lockText="1" noThreeD="1"/>
</file>

<file path=xl/ctrlProps/ctrlProp148.xml><?xml version="1.0" encoding="utf-8"?>
<formControlPr xmlns="http://schemas.microsoft.com/office/spreadsheetml/2009/9/main" objectType="CheckBox" fmlaLink="$A$106" lockText="1" noThreeD="1"/>
</file>

<file path=xl/ctrlProps/ctrlProp15.xml><?xml version="1.0" encoding="utf-8"?>
<formControlPr xmlns="http://schemas.microsoft.com/office/spreadsheetml/2009/9/main" objectType="CheckBox" fmlaLink="$A$26" lockText="1" noThreeD="1"/>
</file>

<file path=xl/ctrlProps/ctrlProp16.xml><?xml version="1.0" encoding="utf-8"?>
<formControlPr xmlns="http://schemas.microsoft.com/office/spreadsheetml/2009/9/main" objectType="CheckBox" fmlaLink="$A$31" lockText="1" noThreeD="1"/>
</file>

<file path=xl/ctrlProps/ctrlProp17.xml><?xml version="1.0" encoding="utf-8"?>
<formControlPr xmlns="http://schemas.microsoft.com/office/spreadsheetml/2009/9/main" objectType="CheckBox" fmlaLink="$A$32" lockText="1" noThreeD="1"/>
</file>

<file path=xl/ctrlProps/ctrlProp18.xml><?xml version="1.0" encoding="utf-8"?>
<formControlPr xmlns="http://schemas.microsoft.com/office/spreadsheetml/2009/9/main" objectType="CheckBox" fmlaLink="$A$33" lockText="1" noThreeD="1"/>
</file>

<file path=xl/ctrlProps/ctrlProp19.xml><?xml version="1.0" encoding="utf-8"?>
<formControlPr xmlns="http://schemas.microsoft.com/office/spreadsheetml/2009/9/main" objectType="CheckBox" fmlaLink="$A$34" lockText="1" noThreeD="1"/>
</file>

<file path=xl/ctrlProps/ctrlProp2.xml><?xml version="1.0" encoding="utf-8"?>
<formControlPr xmlns="http://schemas.microsoft.com/office/spreadsheetml/2009/9/main" objectType="CheckBox" fmlaLink="$A$6" lockText="1" noThreeD="1"/>
</file>

<file path=xl/ctrlProps/ctrlProp20.xml><?xml version="1.0" encoding="utf-8"?>
<formControlPr xmlns="http://schemas.microsoft.com/office/spreadsheetml/2009/9/main" objectType="CheckBox" fmlaLink="$A$40" lockText="1" noThreeD="1"/>
</file>

<file path=xl/ctrlProps/ctrlProp21.xml><?xml version="1.0" encoding="utf-8"?>
<formControlPr xmlns="http://schemas.microsoft.com/office/spreadsheetml/2009/9/main" objectType="CheckBox" fmlaLink="$A$41" lockText="1" noThreeD="1"/>
</file>

<file path=xl/ctrlProps/ctrlProp22.xml><?xml version="1.0" encoding="utf-8"?>
<formControlPr xmlns="http://schemas.microsoft.com/office/spreadsheetml/2009/9/main" objectType="CheckBox" fmlaLink="$A$46" lockText="1" noThreeD="1"/>
</file>

<file path=xl/ctrlProps/ctrlProp23.xml><?xml version="1.0" encoding="utf-8"?>
<formControlPr xmlns="http://schemas.microsoft.com/office/spreadsheetml/2009/9/main" objectType="CheckBox" fmlaLink="$A$47" lockText="1" noThreeD="1"/>
</file>

<file path=xl/ctrlProps/ctrlProp24.xml><?xml version="1.0" encoding="utf-8"?>
<formControlPr xmlns="http://schemas.microsoft.com/office/spreadsheetml/2009/9/main" objectType="CheckBox" fmlaLink="$A$48" lockText="1" noThreeD="1"/>
</file>

<file path=xl/ctrlProps/ctrlProp25.xml><?xml version="1.0" encoding="utf-8"?>
<formControlPr xmlns="http://schemas.microsoft.com/office/spreadsheetml/2009/9/main" objectType="CheckBox" fmlaLink="$A$53" lockText="1" noThreeD="1"/>
</file>

<file path=xl/ctrlProps/ctrlProp26.xml><?xml version="1.0" encoding="utf-8"?>
<formControlPr xmlns="http://schemas.microsoft.com/office/spreadsheetml/2009/9/main" objectType="CheckBox" fmlaLink="$A$54" lockText="1" noThreeD="1"/>
</file>

<file path=xl/ctrlProps/ctrlProp27.xml><?xml version="1.0" encoding="utf-8"?>
<formControlPr xmlns="http://schemas.microsoft.com/office/spreadsheetml/2009/9/main" objectType="CheckBox" fmlaLink="$A$58" lockText="1" noThreeD="1"/>
</file>

<file path=xl/ctrlProps/ctrlProp28.xml><?xml version="1.0" encoding="utf-8"?>
<formControlPr xmlns="http://schemas.microsoft.com/office/spreadsheetml/2009/9/main" objectType="CheckBox" fmlaLink="$A$59" lockText="1" noThreeD="1"/>
</file>

<file path=xl/ctrlProps/ctrlProp29.xml><?xml version="1.0" encoding="utf-8"?>
<formControlPr xmlns="http://schemas.microsoft.com/office/spreadsheetml/2009/9/main" objectType="CheckBox" fmlaLink="$A$60"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fmlaLink="$A$61" lockText="1" noThreeD="1"/>
</file>

<file path=xl/ctrlProps/ctrlProp31.xml><?xml version="1.0" encoding="utf-8"?>
<formControlPr xmlns="http://schemas.microsoft.com/office/spreadsheetml/2009/9/main" objectType="CheckBox" fmlaLink="$A$65" lockText="1" noThreeD="1"/>
</file>

<file path=xl/ctrlProps/ctrlProp32.xml><?xml version="1.0" encoding="utf-8"?>
<formControlPr xmlns="http://schemas.microsoft.com/office/spreadsheetml/2009/9/main" objectType="CheckBox" fmlaLink="$A$66" lockText="1" noThreeD="1"/>
</file>

<file path=xl/ctrlProps/ctrlProp33.xml><?xml version="1.0" encoding="utf-8"?>
<formControlPr xmlns="http://schemas.microsoft.com/office/spreadsheetml/2009/9/main" objectType="CheckBox" fmlaLink="$A$67" lockText="1" noThreeD="1"/>
</file>

<file path=xl/ctrlProps/ctrlProp34.xml><?xml version="1.0" encoding="utf-8"?>
<formControlPr xmlns="http://schemas.microsoft.com/office/spreadsheetml/2009/9/main" objectType="CheckBox" fmlaLink="$A$73" lockText="1" noThreeD="1"/>
</file>

<file path=xl/ctrlProps/ctrlProp35.xml><?xml version="1.0" encoding="utf-8"?>
<formControlPr xmlns="http://schemas.microsoft.com/office/spreadsheetml/2009/9/main" objectType="CheckBox" fmlaLink="$A$74" lockText="1" noThreeD="1"/>
</file>

<file path=xl/ctrlProps/ctrlProp36.xml><?xml version="1.0" encoding="utf-8"?>
<formControlPr xmlns="http://schemas.microsoft.com/office/spreadsheetml/2009/9/main" objectType="CheckBox" fmlaLink="$A$75" lockText="1" noThreeD="1"/>
</file>

<file path=xl/ctrlProps/ctrlProp37.xml><?xml version="1.0" encoding="utf-8"?>
<formControlPr xmlns="http://schemas.microsoft.com/office/spreadsheetml/2009/9/main" objectType="CheckBox" fmlaLink="$A$76" lockText="1" noThreeD="1"/>
</file>

<file path=xl/ctrlProps/ctrlProp38.xml><?xml version="1.0" encoding="utf-8"?>
<formControlPr xmlns="http://schemas.microsoft.com/office/spreadsheetml/2009/9/main" objectType="CheckBox" fmlaLink="$A$80" lockText="1" noThreeD="1"/>
</file>

<file path=xl/ctrlProps/ctrlProp39.xml><?xml version="1.0" encoding="utf-8"?>
<formControlPr xmlns="http://schemas.microsoft.com/office/spreadsheetml/2009/9/main" objectType="CheckBox" fmlaLink="$A$81"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fmlaLink="$A$82" lockText="1" noThreeD="1"/>
</file>

<file path=xl/ctrlProps/ctrlProp41.xml><?xml version="1.0" encoding="utf-8"?>
<formControlPr xmlns="http://schemas.microsoft.com/office/spreadsheetml/2009/9/main" objectType="CheckBox" fmlaLink="$A$83" lockText="1" noThreeD="1"/>
</file>

<file path=xl/ctrlProps/ctrlProp42.xml><?xml version="1.0" encoding="utf-8"?>
<formControlPr xmlns="http://schemas.microsoft.com/office/spreadsheetml/2009/9/main" objectType="CheckBox" fmlaLink="$A$84" lockText="1" noThreeD="1"/>
</file>

<file path=xl/ctrlProps/ctrlProp43.xml><?xml version="1.0" encoding="utf-8"?>
<formControlPr xmlns="http://schemas.microsoft.com/office/spreadsheetml/2009/9/main" objectType="CheckBox" fmlaLink="$A$85" lockText="1" noThreeD="1"/>
</file>

<file path=xl/ctrlProps/ctrlProp44.xml><?xml version="1.0" encoding="utf-8"?>
<formControlPr xmlns="http://schemas.microsoft.com/office/spreadsheetml/2009/9/main" objectType="CheckBox" fmlaLink="$A$86" lockText="1" noThreeD="1"/>
</file>

<file path=xl/ctrlProps/ctrlProp45.xml><?xml version="1.0" encoding="utf-8"?>
<formControlPr xmlns="http://schemas.microsoft.com/office/spreadsheetml/2009/9/main" objectType="CheckBox" fmlaLink="$A$87" lockText="1" noThreeD="1"/>
</file>

<file path=xl/ctrlProps/ctrlProp46.xml><?xml version="1.0" encoding="utf-8"?>
<formControlPr xmlns="http://schemas.microsoft.com/office/spreadsheetml/2009/9/main" objectType="CheckBox" fmlaLink="$A$88" lockText="1" noThreeD="1"/>
</file>

<file path=xl/ctrlProps/ctrlProp47.xml><?xml version="1.0" encoding="utf-8"?>
<formControlPr xmlns="http://schemas.microsoft.com/office/spreadsheetml/2009/9/main" objectType="CheckBox" fmlaLink="$A$93" lockText="1" noThreeD="1"/>
</file>

<file path=xl/ctrlProps/ctrlProp48.xml><?xml version="1.0" encoding="utf-8"?>
<formControlPr xmlns="http://schemas.microsoft.com/office/spreadsheetml/2009/9/main" objectType="CheckBox" fmlaLink="$A$94" lockText="1" noThreeD="1"/>
</file>

<file path=xl/ctrlProps/ctrlProp49.xml><?xml version="1.0" encoding="utf-8"?>
<formControlPr xmlns="http://schemas.microsoft.com/office/spreadsheetml/2009/9/main" objectType="CheckBox" fmlaLink="$A$95" lockText="1" noThreeD="1"/>
</file>

<file path=xl/ctrlProps/ctrlProp5.xml><?xml version="1.0" encoding="utf-8"?>
<formControlPr xmlns="http://schemas.microsoft.com/office/spreadsheetml/2009/9/main" objectType="CheckBox" fmlaLink="$A$16" lockText="1" noThreeD="1"/>
</file>

<file path=xl/ctrlProps/ctrlProp50.xml><?xml version="1.0" encoding="utf-8"?>
<formControlPr xmlns="http://schemas.microsoft.com/office/spreadsheetml/2009/9/main" objectType="CheckBox" fmlaLink="$A$96" lockText="1" noThreeD="1"/>
</file>

<file path=xl/ctrlProps/ctrlProp51.xml><?xml version="1.0" encoding="utf-8"?>
<formControlPr xmlns="http://schemas.microsoft.com/office/spreadsheetml/2009/9/main" objectType="CheckBox" fmlaLink="$A$102" lockText="1" noThreeD="1"/>
</file>

<file path=xl/ctrlProps/ctrlProp52.xml><?xml version="1.0" encoding="utf-8"?>
<formControlPr xmlns="http://schemas.microsoft.com/office/spreadsheetml/2009/9/main" objectType="CheckBox" fmlaLink="$A$103" lockText="1" noThreeD="1"/>
</file>

<file path=xl/ctrlProps/ctrlProp53.xml><?xml version="1.0" encoding="utf-8"?>
<formControlPr xmlns="http://schemas.microsoft.com/office/spreadsheetml/2009/9/main" objectType="CheckBox" fmlaLink="$A$104" lockText="1" noThreeD="1"/>
</file>

<file path=xl/ctrlProps/ctrlProp54.xml><?xml version="1.0" encoding="utf-8"?>
<formControlPr xmlns="http://schemas.microsoft.com/office/spreadsheetml/2009/9/main" objectType="CheckBox" fmlaLink="$A$105" lockText="1" noThreeD="1"/>
</file>

<file path=xl/ctrlProps/ctrlProp55.xml><?xml version="1.0" encoding="utf-8"?>
<formControlPr xmlns="http://schemas.microsoft.com/office/spreadsheetml/2009/9/main" objectType="CheckBox" fmlaLink="$A$115" lockText="1" noThreeD="1"/>
</file>

<file path=xl/ctrlProps/ctrlProp56.xml><?xml version="1.0" encoding="utf-8"?>
<formControlPr xmlns="http://schemas.microsoft.com/office/spreadsheetml/2009/9/main" objectType="CheckBox" fmlaLink="$A$116" lockText="1" noThreeD="1"/>
</file>

<file path=xl/ctrlProps/ctrlProp57.xml><?xml version="1.0" encoding="utf-8"?>
<formControlPr xmlns="http://schemas.microsoft.com/office/spreadsheetml/2009/9/main" objectType="CheckBox" fmlaLink="$A$117" lockText="1" noThreeD="1"/>
</file>

<file path=xl/ctrlProps/ctrlProp58.xml><?xml version="1.0" encoding="utf-8"?>
<formControlPr xmlns="http://schemas.microsoft.com/office/spreadsheetml/2009/9/main" objectType="CheckBox" fmlaLink="$A$118" lockText="1" noThreeD="1"/>
</file>

<file path=xl/ctrlProps/ctrlProp59.xml><?xml version="1.0" encoding="utf-8"?>
<formControlPr xmlns="http://schemas.microsoft.com/office/spreadsheetml/2009/9/main" objectType="CheckBox" fmlaLink="$A$122" lockText="1" noThreeD="1"/>
</file>

<file path=xl/ctrlProps/ctrlProp6.xml><?xml version="1.0" encoding="utf-8"?>
<formControlPr xmlns="http://schemas.microsoft.com/office/spreadsheetml/2009/9/main" objectType="CheckBox" fmlaLink="$A$25" lockText="1" noThreeD="1"/>
</file>

<file path=xl/ctrlProps/ctrlProp60.xml><?xml version="1.0" encoding="utf-8"?>
<formControlPr xmlns="http://schemas.microsoft.com/office/spreadsheetml/2009/9/main" objectType="CheckBox" fmlaLink="$A$126" lockText="1" noThreeD="1"/>
</file>

<file path=xl/ctrlProps/ctrlProp61.xml><?xml version="1.0" encoding="utf-8"?>
<formControlPr xmlns="http://schemas.microsoft.com/office/spreadsheetml/2009/9/main" objectType="CheckBox" fmlaLink="$A$127" lockText="1" noThreeD="1"/>
</file>

<file path=xl/ctrlProps/ctrlProp62.xml><?xml version="1.0" encoding="utf-8"?>
<formControlPr xmlns="http://schemas.microsoft.com/office/spreadsheetml/2009/9/main" objectType="CheckBox" fmlaLink="$A$128" lockText="1" noThreeD="1"/>
</file>

<file path=xl/ctrlProps/ctrlProp63.xml><?xml version="1.0" encoding="utf-8"?>
<formControlPr xmlns="http://schemas.microsoft.com/office/spreadsheetml/2009/9/main" objectType="CheckBox" fmlaLink="$A$129" lockText="1" noThreeD="1"/>
</file>

<file path=xl/ctrlProps/ctrlProp64.xml><?xml version="1.0" encoding="utf-8"?>
<formControlPr xmlns="http://schemas.microsoft.com/office/spreadsheetml/2009/9/main" objectType="CheckBox" fmlaLink="$A$150" lockText="1" noThreeD="1"/>
</file>

<file path=xl/ctrlProps/ctrlProp65.xml><?xml version="1.0" encoding="utf-8"?>
<formControlPr xmlns="http://schemas.microsoft.com/office/spreadsheetml/2009/9/main" objectType="CheckBox" fmlaLink="$A$151" lockText="1" noThreeD="1"/>
</file>

<file path=xl/ctrlProps/ctrlProp66.xml><?xml version="1.0" encoding="utf-8"?>
<formControlPr xmlns="http://schemas.microsoft.com/office/spreadsheetml/2009/9/main" objectType="CheckBox" fmlaLink="$A$152" lockText="1" noThreeD="1"/>
</file>

<file path=xl/ctrlProps/ctrlProp67.xml><?xml version="1.0" encoding="utf-8"?>
<formControlPr xmlns="http://schemas.microsoft.com/office/spreadsheetml/2009/9/main" objectType="CheckBox" fmlaLink="$A$153" lockText="1" noThreeD="1"/>
</file>

<file path=xl/ctrlProps/ctrlProp68.xml><?xml version="1.0" encoding="utf-8"?>
<formControlPr xmlns="http://schemas.microsoft.com/office/spreadsheetml/2009/9/main" objectType="CheckBox" fmlaLink="$A$154" lockText="1" noThreeD="1"/>
</file>

<file path=xl/ctrlProps/ctrlProp69.xml><?xml version="1.0" encoding="utf-8"?>
<formControlPr xmlns="http://schemas.microsoft.com/office/spreadsheetml/2009/9/main" objectType="CheckBox" fmlaLink="$A$155" lockText="1" noThreeD="1"/>
</file>

<file path=xl/ctrlProps/ctrlProp7.xml><?xml version="1.0" encoding="utf-8"?>
<formControlPr xmlns="http://schemas.microsoft.com/office/spreadsheetml/2009/9/main" objectType="CheckBox" fmlaLink="$A$12" lockText="1" noThreeD="1"/>
</file>

<file path=xl/ctrlProps/ctrlProp70.xml><?xml version="1.0" encoding="utf-8"?>
<formControlPr xmlns="http://schemas.microsoft.com/office/spreadsheetml/2009/9/main" objectType="CheckBox" fmlaLink="$A$160" lockText="1" noThreeD="1"/>
</file>

<file path=xl/ctrlProps/ctrlProp71.xml><?xml version="1.0" encoding="utf-8"?>
<formControlPr xmlns="http://schemas.microsoft.com/office/spreadsheetml/2009/9/main" objectType="CheckBox" fmlaLink="$A$161" lockText="1" noThreeD="1"/>
</file>

<file path=xl/ctrlProps/ctrlProp72.xml><?xml version="1.0" encoding="utf-8"?>
<formControlPr xmlns="http://schemas.microsoft.com/office/spreadsheetml/2009/9/main" objectType="CheckBox" fmlaLink="$A$162" lockText="1" noThreeD="1"/>
</file>

<file path=xl/ctrlProps/ctrlProp73.xml><?xml version="1.0" encoding="utf-8"?>
<formControlPr xmlns="http://schemas.microsoft.com/office/spreadsheetml/2009/9/main" objectType="CheckBox" fmlaLink="$A$163" lockText="1" noThreeD="1"/>
</file>

<file path=xl/ctrlProps/ctrlProp74.xml><?xml version="1.0" encoding="utf-8"?>
<formControlPr xmlns="http://schemas.microsoft.com/office/spreadsheetml/2009/9/main" objectType="CheckBox" fmlaLink="$A$169" lockText="1" noThreeD="1"/>
</file>

<file path=xl/ctrlProps/ctrlProp75.xml><?xml version="1.0" encoding="utf-8"?>
<formControlPr xmlns="http://schemas.microsoft.com/office/spreadsheetml/2009/9/main" objectType="CheckBox" fmlaLink="$A$171" lockText="1" noThreeD="1"/>
</file>

<file path=xl/ctrlProps/ctrlProp76.xml><?xml version="1.0" encoding="utf-8"?>
<formControlPr xmlns="http://schemas.microsoft.com/office/spreadsheetml/2009/9/main" objectType="CheckBox" fmlaLink="$A$172" lockText="1" noThreeD="1"/>
</file>

<file path=xl/ctrlProps/ctrlProp77.xml><?xml version="1.0" encoding="utf-8"?>
<formControlPr xmlns="http://schemas.microsoft.com/office/spreadsheetml/2009/9/main" objectType="CheckBox" fmlaLink="$A$173" lockText="1" noThreeD="1"/>
</file>

<file path=xl/ctrlProps/ctrlProp78.xml><?xml version="1.0" encoding="utf-8"?>
<formControlPr xmlns="http://schemas.microsoft.com/office/spreadsheetml/2009/9/main" objectType="CheckBox" fmlaLink="$A$174" lockText="1" noThreeD="1"/>
</file>

<file path=xl/ctrlProps/ctrlProp79.xml><?xml version="1.0" encoding="utf-8"?>
<formControlPr xmlns="http://schemas.microsoft.com/office/spreadsheetml/2009/9/main" objectType="CheckBox" fmlaLink="$A$178" lockText="1" noThreeD="1"/>
</file>

<file path=xl/ctrlProps/ctrlProp8.xml><?xml version="1.0" encoding="utf-8"?>
<formControlPr xmlns="http://schemas.microsoft.com/office/spreadsheetml/2009/9/main" objectType="CheckBox" fmlaLink="$A$4" lockText="1" noThreeD="1"/>
</file>

<file path=xl/ctrlProps/ctrlProp80.xml><?xml version="1.0" encoding="utf-8"?>
<formControlPr xmlns="http://schemas.microsoft.com/office/spreadsheetml/2009/9/main" objectType="CheckBox" fmlaLink="$A$179" lockText="1" noThreeD="1"/>
</file>

<file path=xl/ctrlProps/ctrlProp81.xml><?xml version="1.0" encoding="utf-8"?>
<formControlPr xmlns="http://schemas.microsoft.com/office/spreadsheetml/2009/9/main" objectType="CheckBox" fmlaLink="$A$180" lockText="1" noThreeD="1"/>
</file>

<file path=xl/ctrlProps/ctrlProp82.xml><?xml version="1.0" encoding="utf-8"?>
<formControlPr xmlns="http://schemas.microsoft.com/office/spreadsheetml/2009/9/main" objectType="CheckBox" fmlaLink="$A$184" lockText="1" noThreeD="1"/>
</file>

<file path=xl/ctrlProps/ctrlProp83.xml><?xml version="1.0" encoding="utf-8"?>
<formControlPr xmlns="http://schemas.microsoft.com/office/spreadsheetml/2009/9/main" objectType="CheckBox" fmlaLink="$A$185" lockText="1" noThreeD="1"/>
</file>

<file path=xl/ctrlProps/ctrlProp84.xml><?xml version="1.0" encoding="utf-8"?>
<formControlPr xmlns="http://schemas.microsoft.com/office/spreadsheetml/2009/9/main" objectType="CheckBox" fmlaLink="$A$186" lockText="1" noThreeD="1"/>
</file>

<file path=xl/ctrlProps/ctrlProp85.xml><?xml version="1.0" encoding="utf-8"?>
<formControlPr xmlns="http://schemas.microsoft.com/office/spreadsheetml/2009/9/main" objectType="CheckBox" fmlaLink="$A$187" lockText="1" noThreeD="1"/>
</file>

<file path=xl/ctrlProps/ctrlProp86.xml><?xml version="1.0" encoding="utf-8"?>
<formControlPr xmlns="http://schemas.microsoft.com/office/spreadsheetml/2009/9/main" objectType="CheckBox" fmlaLink="$A$188" lockText="1" noThreeD="1"/>
</file>

<file path=xl/ctrlProps/ctrlProp87.xml><?xml version="1.0" encoding="utf-8"?>
<formControlPr xmlns="http://schemas.microsoft.com/office/spreadsheetml/2009/9/main" objectType="CheckBox" fmlaLink="$A$189" lockText="1" noThreeD="1"/>
</file>

<file path=xl/ctrlProps/ctrlProp88.xml><?xml version="1.0" encoding="utf-8"?>
<formControlPr xmlns="http://schemas.microsoft.com/office/spreadsheetml/2009/9/main" objectType="CheckBox" fmlaLink="$A$190" lockText="1" noThreeD="1"/>
</file>

<file path=xl/ctrlProps/ctrlProp89.xml><?xml version="1.0" encoding="utf-8"?>
<formControlPr xmlns="http://schemas.microsoft.com/office/spreadsheetml/2009/9/main" objectType="CheckBox" fmlaLink="$A$194" lockText="1" noThreeD="1"/>
</file>

<file path=xl/ctrlProps/ctrlProp9.xml><?xml version="1.0" encoding="utf-8"?>
<formControlPr xmlns="http://schemas.microsoft.com/office/spreadsheetml/2009/9/main" objectType="CheckBox" fmlaLink="$A$15" lockText="1" noThreeD="1"/>
</file>

<file path=xl/ctrlProps/ctrlProp90.xml><?xml version="1.0" encoding="utf-8"?>
<formControlPr xmlns="http://schemas.microsoft.com/office/spreadsheetml/2009/9/main" objectType="CheckBox" fmlaLink="$A$196" lockText="1" noThreeD="1"/>
</file>

<file path=xl/ctrlProps/ctrlProp91.xml><?xml version="1.0" encoding="utf-8"?>
<formControlPr xmlns="http://schemas.microsoft.com/office/spreadsheetml/2009/9/main" objectType="CheckBox" fmlaLink="$A$197" lockText="1" noThreeD="1"/>
</file>

<file path=xl/ctrlProps/ctrlProp92.xml><?xml version="1.0" encoding="utf-8"?>
<formControlPr xmlns="http://schemas.microsoft.com/office/spreadsheetml/2009/9/main" objectType="CheckBox" fmlaLink="$A$198" lockText="1" noThreeD="1"/>
</file>

<file path=xl/ctrlProps/ctrlProp93.xml><?xml version="1.0" encoding="utf-8"?>
<formControlPr xmlns="http://schemas.microsoft.com/office/spreadsheetml/2009/9/main" objectType="CheckBox" fmlaLink="$A$199" lockText="1" noThreeD="1"/>
</file>

<file path=xl/ctrlProps/ctrlProp94.xml><?xml version="1.0" encoding="utf-8"?>
<formControlPr xmlns="http://schemas.microsoft.com/office/spreadsheetml/2009/9/main" objectType="CheckBox" fmlaLink="$A$200" lockText="1" noThreeD="1"/>
</file>

<file path=xl/ctrlProps/ctrlProp95.xml><?xml version="1.0" encoding="utf-8"?>
<formControlPr xmlns="http://schemas.microsoft.com/office/spreadsheetml/2009/9/main" objectType="CheckBox" fmlaLink="$A$206" lockText="1" noThreeD="1"/>
</file>

<file path=xl/ctrlProps/ctrlProp96.xml><?xml version="1.0" encoding="utf-8"?>
<formControlPr xmlns="http://schemas.microsoft.com/office/spreadsheetml/2009/9/main" objectType="CheckBox" fmlaLink="$A$207" lockText="1" noThreeD="1"/>
</file>

<file path=xl/ctrlProps/ctrlProp97.xml><?xml version="1.0" encoding="utf-8"?>
<formControlPr xmlns="http://schemas.microsoft.com/office/spreadsheetml/2009/9/main" objectType="CheckBox" fmlaLink="$A$208" lockText="1" noThreeD="1"/>
</file>

<file path=xl/ctrlProps/ctrlProp98.xml><?xml version="1.0" encoding="utf-8"?>
<formControlPr xmlns="http://schemas.microsoft.com/office/spreadsheetml/2009/9/main" objectType="CheckBox" fmlaLink="$A$209" lockText="1" noThreeD="1"/>
</file>

<file path=xl/ctrlProps/ctrlProp99.xml><?xml version="1.0" encoding="utf-8"?>
<formControlPr xmlns="http://schemas.microsoft.com/office/spreadsheetml/2009/9/main" objectType="CheckBox" fmlaLink="$A$210" lockText="1" noThreeD="1"/>
</file>

<file path=xl/drawings/_rels/drawing1.xml.rels><?xml version="1.0" encoding="UTF-8" standalone="yes"?>
<Relationships xmlns="http://schemas.openxmlformats.org/package/2006/relationships"><Relationship Id="rId8" Type="http://schemas.openxmlformats.org/officeDocument/2006/relationships/hyperlink" Target="#'5. Arrosage et ext.'!A1"/><Relationship Id="rId13" Type="http://schemas.openxmlformats.org/officeDocument/2006/relationships/hyperlink" Target="#'10. Synth&#232;se Conso'!A1"/><Relationship Id="rId3" Type="http://schemas.openxmlformats.org/officeDocument/2006/relationships/hyperlink" Target="#'0. Consignes'!A1"/><Relationship Id="rId7" Type="http://schemas.openxmlformats.org/officeDocument/2006/relationships/hyperlink" Target="#'4. Eau de service'!A1"/><Relationship Id="rId12" Type="http://schemas.openxmlformats.org/officeDocument/2006/relationships/hyperlink" Target="#'9.Traitement des eaux'!A1"/><Relationship Id="rId2" Type="http://schemas.openxmlformats.org/officeDocument/2006/relationships/image" Target="../media/image19.jpg"/><Relationship Id="rId1" Type="http://schemas.openxmlformats.org/officeDocument/2006/relationships/image" Target="../media/image18.jpeg"/><Relationship Id="rId6" Type="http://schemas.openxmlformats.org/officeDocument/2006/relationships/hyperlink" Target="#'3. Usages domestiques'!A1"/><Relationship Id="rId11" Type="http://schemas.openxmlformats.org/officeDocument/2006/relationships/hyperlink" Target="#'8. Proc&#233;d&#233;s'!A1"/><Relationship Id="rId5" Type="http://schemas.openxmlformats.org/officeDocument/2006/relationships/hyperlink" Target="#'2. Origines &amp; Conso.'!A1"/><Relationship Id="rId10" Type="http://schemas.openxmlformats.org/officeDocument/2006/relationships/hyperlink" Target="#'7. Chauffage'!A1"/><Relationship Id="rId4" Type="http://schemas.openxmlformats.org/officeDocument/2006/relationships/hyperlink" Target="#'1. Info g&#233;n&#233;rale'!A1"/><Relationship Id="rId9" Type="http://schemas.openxmlformats.org/officeDocument/2006/relationships/hyperlink" Target="#'6. Refroidissement'!A1"/><Relationship Id="rId14" Type="http://schemas.openxmlformats.org/officeDocument/2006/relationships/hyperlink" Target="#'Check-list'!A1"/></Relationships>
</file>

<file path=xl/drawings/_rels/drawing10.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11.xml.rels><?xml version="1.0" encoding="UTF-8" standalone="yes"?>
<Relationships xmlns="http://schemas.openxmlformats.org/package/2006/relationships"><Relationship Id="rId8" Type="http://schemas.openxmlformats.org/officeDocument/2006/relationships/hyperlink" Target="#'5. Arrosage et ext.'!A1"/><Relationship Id="rId13" Type="http://schemas.openxmlformats.org/officeDocument/2006/relationships/hyperlink" Target="#'10. Synth&#232;se Conso'!A1"/><Relationship Id="rId3" Type="http://schemas.openxmlformats.org/officeDocument/2006/relationships/hyperlink" Target="#'0. Consignes'!A1"/><Relationship Id="rId7" Type="http://schemas.openxmlformats.org/officeDocument/2006/relationships/hyperlink" Target="#'4. Eau de service'!A1"/><Relationship Id="rId12" Type="http://schemas.openxmlformats.org/officeDocument/2006/relationships/hyperlink" Target="#'9.Traitement des eaux'!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3. Usages domestiques'!A1"/><Relationship Id="rId11" Type="http://schemas.openxmlformats.org/officeDocument/2006/relationships/hyperlink" Target="#'8. Proc&#233;d&#233;s'!A1"/><Relationship Id="rId5" Type="http://schemas.openxmlformats.org/officeDocument/2006/relationships/hyperlink" Target="#'2. Origines &amp; Conso.'!A1"/><Relationship Id="rId10" Type="http://schemas.openxmlformats.org/officeDocument/2006/relationships/hyperlink" Target="#'7. Chauffage'!A1"/><Relationship Id="rId4" Type="http://schemas.openxmlformats.org/officeDocument/2006/relationships/hyperlink" Target="#'1. Info g&#233;n&#233;rale'!A1"/><Relationship Id="rId9" Type="http://schemas.openxmlformats.org/officeDocument/2006/relationships/hyperlink" Target="#'6. Refroidissement'!A1"/><Relationship Id="rId14" Type="http://schemas.openxmlformats.org/officeDocument/2006/relationships/hyperlink" Target="#'Check-list'!A1"/></Relationships>
</file>

<file path=xl/drawings/_rels/drawing2.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3.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4.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5.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6.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7.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8.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_rels/drawing9.xml.rels><?xml version="1.0" encoding="UTF-8" standalone="yes"?>
<Relationships xmlns="http://schemas.openxmlformats.org/package/2006/relationships"><Relationship Id="rId8" Type="http://schemas.openxmlformats.org/officeDocument/2006/relationships/hyperlink" Target="#'7. Chauffage'!A1"/><Relationship Id="rId3" Type="http://schemas.openxmlformats.org/officeDocument/2006/relationships/hyperlink" Target="#'2. Origines &amp; Conso.'!A1"/><Relationship Id="rId7" Type="http://schemas.openxmlformats.org/officeDocument/2006/relationships/hyperlink" Target="#'6. Refroidissement'!A1"/><Relationship Id="rId12" Type="http://schemas.openxmlformats.org/officeDocument/2006/relationships/hyperlink" Target="#'Check-list'!A1"/><Relationship Id="rId2" Type="http://schemas.openxmlformats.org/officeDocument/2006/relationships/hyperlink" Target="#'1. Info g&#233;n&#233;rale'!A1"/><Relationship Id="rId1" Type="http://schemas.openxmlformats.org/officeDocument/2006/relationships/hyperlink" Target="#'0. Consignes'!A1"/><Relationship Id="rId6" Type="http://schemas.openxmlformats.org/officeDocument/2006/relationships/hyperlink" Target="#'5. Arrosage et ext.'!A1"/><Relationship Id="rId11" Type="http://schemas.openxmlformats.org/officeDocument/2006/relationships/hyperlink" Target="#'10. Synth&#232;se Conso'!A1"/><Relationship Id="rId5" Type="http://schemas.openxmlformats.org/officeDocument/2006/relationships/hyperlink" Target="#'4. Eau de service'!A1"/><Relationship Id="rId10" Type="http://schemas.openxmlformats.org/officeDocument/2006/relationships/hyperlink" Target="#'9.Traitement des eaux'!A1"/><Relationship Id="rId4" Type="http://schemas.openxmlformats.org/officeDocument/2006/relationships/hyperlink" Target="#'3. Usages domestiques'!A1"/><Relationship Id="rId9" Type="http://schemas.openxmlformats.org/officeDocument/2006/relationships/hyperlink" Target="#'8. Proc&#233;d&#233;s'!A1"/></Relationships>
</file>

<file path=xl/drawings/drawing1.xml><?xml version="1.0" encoding="utf-8"?>
<xdr:wsDr xmlns:xdr="http://schemas.openxmlformats.org/drawingml/2006/spreadsheetDrawing" xmlns:a="http://schemas.openxmlformats.org/drawingml/2006/main">
  <xdr:twoCellAnchor editAs="oneCell">
    <xdr:from>
      <xdr:col>12</xdr:col>
      <xdr:colOff>448734</xdr:colOff>
      <xdr:row>0</xdr:row>
      <xdr:rowOff>93133</xdr:rowOff>
    </xdr:from>
    <xdr:to>
      <xdr:col>16</xdr:col>
      <xdr:colOff>180552</xdr:colOff>
      <xdr:row>3</xdr:row>
      <xdr:rowOff>11218</xdr:rowOff>
    </xdr:to>
    <xdr:pic>
      <xdr:nvPicPr>
        <xdr:cNvPr id="43" name="Picture 42" descr="A close up of a sign&#10;&#10;Description automatically generated">
          <a:extLst>
            <a:ext uri="{FF2B5EF4-FFF2-40B4-BE49-F238E27FC236}">
              <a16:creationId xmlns:a16="http://schemas.microsoft.com/office/drawing/2014/main" id="{624A7BAF-8FBC-4942-9A29-79A4E4908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7267" y="93133"/>
          <a:ext cx="2268643" cy="693843"/>
        </a:xfrm>
        <a:prstGeom prst="rect">
          <a:avLst/>
        </a:prstGeom>
      </xdr:spPr>
    </xdr:pic>
    <xdr:clientData/>
  </xdr:twoCellAnchor>
  <xdr:twoCellAnchor editAs="oneCell">
    <xdr:from>
      <xdr:col>17</xdr:col>
      <xdr:colOff>67733</xdr:colOff>
      <xdr:row>0</xdr:row>
      <xdr:rowOff>253999</xdr:rowOff>
    </xdr:from>
    <xdr:to>
      <xdr:col>20</xdr:col>
      <xdr:colOff>410445</xdr:colOff>
      <xdr:row>2</xdr:row>
      <xdr:rowOff>140757</xdr:rowOff>
    </xdr:to>
    <xdr:pic>
      <xdr:nvPicPr>
        <xdr:cNvPr id="44" name="Picture 43" descr="A close up of a logo&#10;&#10;Description automatically generated">
          <a:extLst>
            <a:ext uri="{FF2B5EF4-FFF2-40B4-BE49-F238E27FC236}">
              <a16:creationId xmlns:a16="http://schemas.microsoft.com/office/drawing/2014/main" id="{D1A4E288-7A5A-4874-BA11-AE8B242F72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81266" y="253999"/>
          <a:ext cx="2241362" cy="482600"/>
        </a:xfrm>
        <a:prstGeom prst="rect">
          <a:avLst/>
        </a:prstGeom>
      </xdr:spPr>
    </xdr:pic>
    <xdr:clientData/>
  </xdr:twoCellAnchor>
  <xdr:twoCellAnchor>
    <xdr:from>
      <xdr:col>22</xdr:col>
      <xdr:colOff>28575</xdr:colOff>
      <xdr:row>0</xdr:row>
      <xdr:rowOff>9525</xdr:rowOff>
    </xdr:from>
    <xdr:to>
      <xdr:col>24</xdr:col>
      <xdr:colOff>381001</xdr:colOff>
      <xdr:row>26</xdr:row>
      <xdr:rowOff>9525</xdr:rowOff>
    </xdr:to>
    <xdr:grpSp>
      <xdr:nvGrpSpPr>
        <xdr:cNvPr id="23" name="Group 22">
          <a:extLst>
            <a:ext uri="{FF2B5EF4-FFF2-40B4-BE49-F238E27FC236}">
              <a16:creationId xmlns:a16="http://schemas.microsoft.com/office/drawing/2014/main" id="{1C3A6646-1F55-48D3-B2F7-F8F5BD2123E8}"/>
            </a:ext>
          </a:extLst>
        </xdr:cNvPr>
        <xdr:cNvGrpSpPr/>
      </xdr:nvGrpSpPr>
      <xdr:grpSpPr>
        <a:xfrm>
          <a:off x="14398625" y="9525"/>
          <a:ext cx="1647826" cy="4832350"/>
          <a:chOff x="14411325" y="19050"/>
          <a:chExt cx="1590676" cy="4905375"/>
        </a:xfrm>
      </xdr:grpSpPr>
      <xdr:sp macro="" textlink="">
        <xdr:nvSpPr>
          <xdr:cNvPr id="24" name="TextBox 23">
            <a:hlinkClick xmlns:r="http://schemas.openxmlformats.org/officeDocument/2006/relationships" r:id="rId3"/>
            <a:extLst>
              <a:ext uri="{FF2B5EF4-FFF2-40B4-BE49-F238E27FC236}">
                <a16:creationId xmlns:a16="http://schemas.microsoft.com/office/drawing/2014/main" id="{AC0D2BC7-F621-406F-AA9B-8CF2234813F8}"/>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25" name="TextBox 24">
            <a:hlinkClick xmlns:r="http://schemas.openxmlformats.org/officeDocument/2006/relationships" r:id="rId4"/>
            <a:extLst>
              <a:ext uri="{FF2B5EF4-FFF2-40B4-BE49-F238E27FC236}">
                <a16:creationId xmlns:a16="http://schemas.microsoft.com/office/drawing/2014/main" id="{A2F82E9C-9C2A-7145-9B38-D319C80D6F4C}"/>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26" name="TextBox 25">
            <a:hlinkClick xmlns:r="http://schemas.openxmlformats.org/officeDocument/2006/relationships" r:id="rId5"/>
            <a:extLst>
              <a:ext uri="{FF2B5EF4-FFF2-40B4-BE49-F238E27FC236}">
                <a16:creationId xmlns:a16="http://schemas.microsoft.com/office/drawing/2014/main" id="{245808DB-3A7C-A499-5BD8-856781270B4C}"/>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27" name="TextBox 26">
            <a:hlinkClick xmlns:r="http://schemas.openxmlformats.org/officeDocument/2006/relationships" r:id="rId6"/>
            <a:extLst>
              <a:ext uri="{FF2B5EF4-FFF2-40B4-BE49-F238E27FC236}">
                <a16:creationId xmlns:a16="http://schemas.microsoft.com/office/drawing/2014/main" id="{469DFFE9-8B14-5402-8A2D-BF77345CF19D}"/>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28" name="TextBox 27">
            <a:hlinkClick xmlns:r="http://schemas.openxmlformats.org/officeDocument/2006/relationships" r:id="rId7"/>
            <a:extLst>
              <a:ext uri="{FF2B5EF4-FFF2-40B4-BE49-F238E27FC236}">
                <a16:creationId xmlns:a16="http://schemas.microsoft.com/office/drawing/2014/main" id="{196F2EAC-BC22-100C-28BE-0F058AE17A46}"/>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29" name="TextBox 28">
            <a:hlinkClick xmlns:r="http://schemas.openxmlformats.org/officeDocument/2006/relationships" r:id="rId8"/>
            <a:extLst>
              <a:ext uri="{FF2B5EF4-FFF2-40B4-BE49-F238E27FC236}">
                <a16:creationId xmlns:a16="http://schemas.microsoft.com/office/drawing/2014/main" id="{6BFFF85B-3A16-2CDA-5D5F-FFEA7329A5EA}"/>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30" name="TextBox 29">
            <a:hlinkClick xmlns:r="http://schemas.openxmlformats.org/officeDocument/2006/relationships" r:id="rId9"/>
            <a:extLst>
              <a:ext uri="{FF2B5EF4-FFF2-40B4-BE49-F238E27FC236}">
                <a16:creationId xmlns:a16="http://schemas.microsoft.com/office/drawing/2014/main" id="{0943712F-A1A0-900B-1151-5B55291B4FAC}"/>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31" name="TextBox 30">
            <a:hlinkClick xmlns:r="http://schemas.openxmlformats.org/officeDocument/2006/relationships" r:id="rId10"/>
            <a:extLst>
              <a:ext uri="{FF2B5EF4-FFF2-40B4-BE49-F238E27FC236}">
                <a16:creationId xmlns:a16="http://schemas.microsoft.com/office/drawing/2014/main" id="{88044DA6-76E0-EECD-C7B7-2B9EA6F86DE2}"/>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32" name="TextBox 31">
            <a:hlinkClick xmlns:r="http://schemas.openxmlformats.org/officeDocument/2006/relationships" r:id="rId11"/>
            <a:extLst>
              <a:ext uri="{FF2B5EF4-FFF2-40B4-BE49-F238E27FC236}">
                <a16:creationId xmlns:a16="http://schemas.microsoft.com/office/drawing/2014/main" id="{310C36A9-BD48-4D63-4858-04C6B48116F6}"/>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33" name="TextBox 32">
            <a:hlinkClick xmlns:r="http://schemas.openxmlformats.org/officeDocument/2006/relationships" r:id="rId12"/>
            <a:extLst>
              <a:ext uri="{FF2B5EF4-FFF2-40B4-BE49-F238E27FC236}">
                <a16:creationId xmlns:a16="http://schemas.microsoft.com/office/drawing/2014/main" id="{1CDD2DD5-C1BE-B0D3-0DEE-281C5EB9EA9E}"/>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34" name="TextBox 33">
            <a:hlinkClick xmlns:r="http://schemas.openxmlformats.org/officeDocument/2006/relationships" r:id="rId13"/>
            <a:extLst>
              <a:ext uri="{FF2B5EF4-FFF2-40B4-BE49-F238E27FC236}">
                <a16:creationId xmlns:a16="http://schemas.microsoft.com/office/drawing/2014/main" id="{3429D762-EA38-241A-1F7B-E14F7FD5A55D}"/>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rPr>
              <a:t>Synthèse Conso</a:t>
            </a:r>
            <a:endParaRPr lang="en-GB" sz="1100" b="1">
              <a:solidFill>
                <a:schemeClr val="bg1"/>
              </a:solidFill>
            </a:endParaRPr>
          </a:p>
        </xdr:txBody>
      </xdr:sp>
      <xdr:sp macro="" textlink="">
        <xdr:nvSpPr>
          <xdr:cNvPr id="35" name="TextBox 34">
            <a:hlinkClick xmlns:r="http://schemas.openxmlformats.org/officeDocument/2006/relationships" r:id="rId14" tooltip="Check-list"/>
            <a:extLst>
              <a:ext uri="{FF2B5EF4-FFF2-40B4-BE49-F238E27FC236}">
                <a16:creationId xmlns:a16="http://schemas.microsoft.com/office/drawing/2014/main" id="{2F16E3C3-3DEF-25E7-7020-4DD2199E5693}"/>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12</xdr:col>
      <xdr:colOff>428626</xdr:colOff>
      <xdr:row>17</xdr:row>
      <xdr:rowOff>152400</xdr:rowOff>
    </xdr:to>
    <xdr:grpSp>
      <xdr:nvGrpSpPr>
        <xdr:cNvPr id="2" name="Group 1">
          <a:extLst>
            <a:ext uri="{FF2B5EF4-FFF2-40B4-BE49-F238E27FC236}">
              <a16:creationId xmlns:a16="http://schemas.microsoft.com/office/drawing/2014/main" id="{3F17771F-F15C-4745-AE67-E8CB96F1DB40}"/>
            </a:ext>
          </a:extLst>
        </xdr:cNvPr>
        <xdr:cNvGrpSpPr/>
      </xdr:nvGrpSpPr>
      <xdr:grpSpPr>
        <a:xfrm>
          <a:off x="17824450" y="85725"/>
          <a:ext cx="1647826" cy="4860925"/>
          <a:chOff x="14411325" y="19050"/>
          <a:chExt cx="1590676" cy="4905375"/>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47139ECB-5006-29CE-2557-EF56AB42F169}"/>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B1B5F794-0180-6D45-3776-D9722C0D16ED}"/>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9EDE7928-C967-71DC-6B2F-CF49BD7308C2}"/>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D0066FF2-10FB-ABEF-9981-FF679AE4BA60}"/>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546D0A4-6553-AEC6-85DB-D6FD4EE527C2}"/>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DBAE540F-C25B-0245-C108-AEE7B46BAC23}"/>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6678B66-1FEC-B719-D9C4-7FA2E2A233B8}"/>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8EE552D-3361-8837-BC53-16D8F3050D10}"/>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F827502B-ACE5-7F95-9157-419D0B7BADF5}"/>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D19D18C7-A9D0-C2A2-7861-FD71B1D8C9FD}"/>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3FE63582-52CB-F519-0D60-039C7AED065E}"/>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10.Synthèse</a:t>
            </a:r>
            <a:r>
              <a:rPr lang="en-GB" sz="1100" b="1" baseline="0">
                <a:solidFill>
                  <a:schemeClr val="bg1"/>
                </a:solidFill>
              </a:rPr>
              <a:t> Conso</a:t>
            </a:r>
            <a:endParaRPr lang="en-GB" sz="1100" b="1">
              <a:solidFill>
                <a:schemeClr val="bg1"/>
              </a:solidFill>
            </a:endParaRP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418C56BC-0039-7F41-6439-B188888E6161}"/>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187326</xdr:colOff>
      <xdr:row>8</xdr:row>
      <xdr:rowOff>103981</xdr:rowOff>
    </xdr:from>
    <xdr:to>
      <xdr:col>7</xdr:col>
      <xdr:colOff>166687</xdr:colOff>
      <xdr:row>22</xdr:row>
      <xdr:rowOff>71437</xdr:rowOff>
    </xdr:to>
    <xdr:graphicFrame macro="">
      <xdr:nvGraphicFramePr>
        <xdr:cNvPr id="6" name="Chart 5">
          <a:extLst>
            <a:ext uri="{FF2B5EF4-FFF2-40B4-BE49-F238E27FC236}">
              <a16:creationId xmlns:a16="http://schemas.microsoft.com/office/drawing/2014/main" id="{2D6C0A81-B933-B1D4-9581-AAE4EAD77F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608012</xdr:colOff>
      <xdr:row>8</xdr:row>
      <xdr:rowOff>103983</xdr:rowOff>
    </xdr:from>
    <xdr:to>
      <xdr:col>21</xdr:col>
      <xdr:colOff>488156</xdr:colOff>
      <xdr:row>22</xdr:row>
      <xdr:rowOff>59532</xdr:rowOff>
    </xdr:to>
    <xdr:graphicFrame macro="">
      <xdr:nvGraphicFramePr>
        <xdr:cNvPr id="8" name="Chart 7">
          <a:extLst>
            <a:ext uri="{FF2B5EF4-FFF2-40B4-BE49-F238E27FC236}">
              <a16:creationId xmlns:a16="http://schemas.microsoft.com/office/drawing/2014/main" id="{F0833FCE-A7C0-4695-1F54-9E890F5A97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28575</xdr:colOff>
      <xdr:row>0</xdr:row>
      <xdr:rowOff>0</xdr:rowOff>
    </xdr:from>
    <xdr:to>
      <xdr:col>23</xdr:col>
      <xdr:colOff>1000126</xdr:colOff>
      <xdr:row>7</xdr:row>
      <xdr:rowOff>2362200</xdr:rowOff>
    </xdr:to>
    <xdr:grpSp>
      <xdr:nvGrpSpPr>
        <xdr:cNvPr id="9" name="Group 8">
          <a:extLst>
            <a:ext uri="{FF2B5EF4-FFF2-40B4-BE49-F238E27FC236}">
              <a16:creationId xmlns:a16="http://schemas.microsoft.com/office/drawing/2014/main" id="{3715A846-86B1-428F-B5B7-7AD9D116E43D}"/>
            </a:ext>
          </a:extLst>
        </xdr:cNvPr>
        <xdr:cNvGrpSpPr/>
      </xdr:nvGrpSpPr>
      <xdr:grpSpPr>
        <a:xfrm>
          <a:off x="14570075" y="0"/>
          <a:ext cx="1619251" cy="4622800"/>
          <a:chOff x="14411325" y="19050"/>
          <a:chExt cx="1590676" cy="4905375"/>
        </a:xfrm>
      </xdr:grpSpPr>
      <xdr:sp macro="" textlink="">
        <xdr:nvSpPr>
          <xdr:cNvPr id="10" name="TextBox 9">
            <a:hlinkClick xmlns:r="http://schemas.openxmlformats.org/officeDocument/2006/relationships" r:id="rId3"/>
            <a:extLst>
              <a:ext uri="{FF2B5EF4-FFF2-40B4-BE49-F238E27FC236}">
                <a16:creationId xmlns:a16="http://schemas.microsoft.com/office/drawing/2014/main" id="{F1E087D5-DFEE-38D7-B498-91EDCDFE00BE}"/>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11" name="TextBox 10">
            <a:hlinkClick xmlns:r="http://schemas.openxmlformats.org/officeDocument/2006/relationships" r:id="rId4"/>
            <a:extLst>
              <a:ext uri="{FF2B5EF4-FFF2-40B4-BE49-F238E27FC236}">
                <a16:creationId xmlns:a16="http://schemas.microsoft.com/office/drawing/2014/main" id="{21333C4A-4321-BFE5-2786-D5B8EA777EA1}"/>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12" name="TextBox 11">
            <a:hlinkClick xmlns:r="http://schemas.openxmlformats.org/officeDocument/2006/relationships" r:id="rId5"/>
            <a:extLst>
              <a:ext uri="{FF2B5EF4-FFF2-40B4-BE49-F238E27FC236}">
                <a16:creationId xmlns:a16="http://schemas.microsoft.com/office/drawing/2014/main" id="{5358F8D4-F59D-7031-A190-38DAE8DC4569}"/>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13" name="TextBox 12">
            <a:hlinkClick xmlns:r="http://schemas.openxmlformats.org/officeDocument/2006/relationships" r:id="rId6"/>
            <a:extLst>
              <a:ext uri="{FF2B5EF4-FFF2-40B4-BE49-F238E27FC236}">
                <a16:creationId xmlns:a16="http://schemas.microsoft.com/office/drawing/2014/main" id="{EDEEA067-86F2-0064-B6C7-067E50F6E018}"/>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14" name="TextBox 13">
            <a:hlinkClick xmlns:r="http://schemas.openxmlformats.org/officeDocument/2006/relationships" r:id="rId7"/>
            <a:extLst>
              <a:ext uri="{FF2B5EF4-FFF2-40B4-BE49-F238E27FC236}">
                <a16:creationId xmlns:a16="http://schemas.microsoft.com/office/drawing/2014/main" id="{99BC28A6-2038-8307-FD3C-612F2AED9EED}"/>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15" name="TextBox 14">
            <a:hlinkClick xmlns:r="http://schemas.openxmlformats.org/officeDocument/2006/relationships" r:id="rId8"/>
            <a:extLst>
              <a:ext uri="{FF2B5EF4-FFF2-40B4-BE49-F238E27FC236}">
                <a16:creationId xmlns:a16="http://schemas.microsoft.com/office/drawing/2014/main" id="{32127A50-A547-F08C-33D6-AFE64321F908}"/>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16" name="TextBox 15">
            <a:hlinkClick xmlns:r="http://schemas.openxmlformats.org/officeDocument/2006/relationships" r:id="rId9"/>
            <a:extLst>
              <a:ext uri="{FF2B5EF4-FFF2-40B4-BE49-F238E27FC236}">
                <a16:creationId xmlns:a16="http://schemas.microsoft.com/office/drawing/2014/main" id="{ACDF03FC-CBE7-7C61-A7BB-271ACCF3CFE3}"/>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7" name="TextBox 16">
            <a:hlinkClick xmlns:r="http://schemas.openxmlformats.org/officeDocument/2006/relationships" r:id="rId10"/>
            <a:extLst>
              <a:ext uri="{FF2B5EF4-FFF2-40B4-BE49-F238E27FC236}">
                <a16:creationId xmlns:a16="http://schemas.microsoft.com/office/drawing/2014/main" id="{4510F680-633F-D998-363F-D6A6D9D1A6F8}"/>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8" name="TextBox 17">
            <a:hlinkClick xmlns:r="http://schemas.openxmlformats.org/officeDocument/2006/relationships" r:id="rId11"/>
            <a:extLst>
              <a:ext uri="{FF2B5EF4-FFF2-40B4-BE49-F238E27FC236}">
                <a16:creationId xmlns:a16="http://schemas.microsoft.com/office/drawing/2014/main" id="{F4B8FF7B-1C1E-6C14-8111-98F284B0F635}"/>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9" name="TextBox 18">
            <a:hlinkClick xmlns:r="http://schemas.openxmlformats.org/officeDocument/2006/relationships" r:id="rId12"/>
            <a:extLst>
              <a:ext uri="{FF2B5EF4-FFF2-40B4-BE49-F238E27FC236}">
                <a16:creationId xmlns:a16="http://schemas.microsoft.com/office/drawing/2014/main" id="{78F37076-12EB-1746-CF19-8D0131B60082}"/>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20" name="TextBox 19">
            <a:hlinkClick xmlns:r="http://schemas.openxmlformats.org/officeDocument/2006/relationships" r:id="rId13"/>
            <a:extLst>
              <a:ext uri="{FF2B5EF4-FFF2-40B4-BE49-F238E27FC236}">
                <a16:creationId xmlns:a16="http://schemas.microsoft.com/office/drawing/2014/main" id="{9ED639F2-4CA0-F7D0-6619-F5BE8EBA0143}"/>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10.Synthèse</a:t>
            </a:r>
            <a:r>
              <a:rPr lang="en-GB" sz="1100" b="1" baseline="0">
                <a:solidFill>
                  <a:schemeClr val="bg1"/>
                </a:solidFill>
              </a:rPr>
              <a:t> Conso</a:t>
            </a:r>
            <a:endParaRPr lang="en-GB" sz="1100" b="1">
              <a:solidFill>
                <a:schemeClr val="bg1"/>
              </a:solidFill>
            </a:endParaRPr>
          </a:p>
        </xdr:txBody>
      </xdr:sp>
      <xdr:sp macro="" textlink="">
        <xdr:nvSpPr>
          <xdr:cNvPr id="21" name="TextBox 20">
            <a:hlinkClick xmlns:r="http://schemas.openxmlformats.org/officeDocument/2006/relationships" r:id="rId14"/>
            <a:extLst>
              <a:ext uri="{FF2B5EF4-FFF2-40B4-BE49-F238E27FC236}">
                <a16:creationId xmlns:a16="http://schemas.microsoft.com/office/drawing/2014/main" id="{51695A46-1190-43D0-F38B-E49D892C222D}"/>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3</xdr:row>
          <xdr:rowOff>0</xdr:rowOff>
        </xdr:from>
        <xdr:to>
          <xdr:col>0</xdr:col>
          <xdr:colOff>431800</xdr:colOff>
          <xdr:row>3</xdr:row>
          <xdr:rowOff>222250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B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355600</xdr:rowOff>
        </xdr:from>
        <xdr:to>
          <xdr:col>0</xdr:col>
          <xdr:colOff>438150</xdr:colOff>
          <xdr:row>4</xdr:row>
          <xdr:rowOff>209550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B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xdr:row>
          <xdr:rowOff>355600</xdr:rowOff>
        </xdr:from>
        <xdr:to>
          <xdr:col>0</xdr:col>
          <xdr:colOff>438150</xdr:colOff>
          <xdr:row>5</xdr:row>
          <xdr:rowOff>209550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B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0</xdr:rowOff>
        </xdr:from>
        <xdr:to>
          <xdr:col>0</xdr:col>
          <xdr:colOff>431800</xdr:colOff>
          <xdr:row>12</xdr:row>
          <xdr:rowOff>31750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B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171450</xdr:rowOff>
        </xdr:from>
        <xdr:to>
          <xdr:col>0</xdr:col>
          <xdr:colOff>431800</xdr:colOff>
          <xdr:row>13</xdr:row>
          <xdr:rowOff>31750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B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xdr:row>
          <xdr:rowOff>171450</xdr:rowOff>
        </xdr:from>
        <xdr:to>
          <xdr:col>0</xdr:col>
          <xdr:colOff>431800</xdr:colOff>
          <xdr:row>14</xdr:row>
          <xdr:rowOff>31750</xdr:rowOff>
        </xdr:to>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B00-00001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xdr:row>
          <xdr:rowOff>171450</xdr:rowOff>
        </xdr:from>
        <xdr:to>
          <xdr:col>0</xdr:col>
          <xdr:colOff>431800</xdr:colOff>
          <xdr:row>16</xdr:row>
          <xdr:rowOff>31750</xdr:rowOff>
        </xdr:to>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B00-00001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xdr:row>
          <xdr:rowOff>171450</xdr:rowOff>
        </xdr:from>
        <xdr:to>
          <xdr:col>0</xdr:col>
          <xdr:colOff>431800</xdr:colOff>
          <xdr:row>24</xdr:row>
          <xdr:rowOff>31750</xdr:rowOff>
        </xdr:to>
        <xdr:sp macro="" textlink="">
          <xdr:nvSpPr>
            <xdr:cNvPr id="43042" name="Check Box 34" hidden="1">
              <a:extLst>
                <a:ext uri="{63B3BB69-23CF-44E3-9099-C40C66FF867C}">
                  <a14:compatExt spid="_x0000_s43042"/>
                </a:ext>
                <a:ext uri="{FF2B5EF4-FFF2-40B4-BE49-F238E27FC236}">
                  <a16:creationId xmlns:a16="http://schemas.microsoft.com/office/drawing/2014/main" id="{00000000-0008-0000-0B00-00002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xdr:row>
          <xdr:rowOff>171450</xdr:rowOff>
        </xdr:from>
        <xdr:to>
          <xdr:col>0</xdr:col>
          <xdr:colOff>431800</xdr:colOff>
          <xdr:row>25</xdr:row>
          <xdr:rowOff>31750</xdr:rowOff>
        </xdr:to>
        <xdr:sp macro="" textlink="">
          <xdr:nvSpPr>
            <xdr:cNvPr id="43043" name="Check Box 35" hidden="1">
              <a:extLst>
                <a:ext uri="{63B3BB69-23CF-44E3-9099-C40C66FF867C}">
                  <a14:compatExt spid="_x0000_s43043"/>
                </a:ext>
                <a:ext uri="{FF2B5EF4-FFF2-40B4-BE49-F238E27FC236}">
                  <a16:creationId xmlns:a16="http://schemas.microsoft.com/office/drawing/2014/main" id="{00000000-0008-0000-0B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24</xdr:row>
          <xdr:rowOff>171450</xdr:rowOff>
        </xdr:from>
        <xdr:to>
          <xdr:col>0</xdr:col>
          <xdr:colOff>431800</xdr:colOff>
          <xdr:row>26</xdr:row>
          <xdr:rowOff>31750</xdr:rowOff>
        </xdr:to>
        <xdr:sp macro="" textlink="">
          <xdr:nvSpPr>
            <xdr:cNvPr id="43044" name="Check Box 36" hidden="1">
              <a:extLst>
                <a:ext uri="{63B3BB69-23CF-44E3-9099-C40C66FF867C}">
                  <a14:compatExt spid="_x0000_s43044"/>
                </a:ext>
                <a:ext uri="{FF2B5EF4-FFF2-40B4-BE49-F238E27FC236}">
                  <a16:creationId xmlns:a16="http://schemas.microsoft.com/office/drawing/2014/main" id="{00000000-0008-0000-0B00-00002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28</xdr:row>
          <xdr:rowOff>171450</xdr:rowOff>
        </xdr:from>
        <xdr:to>
          <xdr:col>0</xdr:col>
          <xdr:colOff>431800</xdr:colOff>
          <xdr:row>30</xdr:row>
          <xdr:rowOff>31750</xdr:rowOff>
        </xdr:to>
        <xdr:sp macro="" textlink="">
          <xdr:nvSpPr>
            <xdr:cNvPr id="43046" name="Check Box 38" hidden="1">
              <a:extLst>
                <a:ext uri="{63B3BB69-23CF-44E3-9099-C40C66FF867C}">
                  <a14:compatExt spid="_x0000_s43046"/>
                </a:ext>
                <a:ext uri="{FF2B5EF4-FFF2-40B4-BE49-F238E27FC236}">
                  <a16:creationId xmlns:a16="http://schemas.microsoft.com/office/drawing/2014/main" id="{00000000-0008-0000-0B00-00002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29</xdr:row>
          <xdr:rowOff>171450</xdr:rowOff>
        </xdr:from>
        <xdr:to>
          <xdr:col>0</xdr:col>
          <xdr:colOff>431800</xdr:colOff>
          <xdr:row>31</xdr:row>
          <xdr:rowOff>31750</xdr:rowOff>
        </xdr:to>
        <xdr:sp macro="" textlink="">
          <xdr:nvSpPr>
            <xdr:cNvPr id="43047" name="Check Box 39" hidden="1">
              <a:extLst>
                <a:ext uri="{63B3BB69-23CF-44E3-9099-C40C66FF867C}">
                  <a14:compatExt spid="_x0000_s43047"/>
                </a:ext>
                <a:ext uri="{FF2B5EF4-FFF2-40B4-BE49-F238E27FC236}">
                  <a16:creationId xmlns:a16="http://schemas.microsoft.com/office/drawing/2014/main" id="{00000000-0008-0000-0B00-00002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171450</xdr:rowOff>
        </xdr:from>
        <xdr:to>
          <xdr:col>0</xdr:col>
          <xdr:colOff>431800</xdr:colOff>
          <xdr:row>32</xdr:row>
          <xdr:rowOff>31750</xdr:rowOff>
        </xdr:to>
        <xdr:sp macro="" textlink="">
          <xdr:nvSpPr>
            <xdr:cNvPr id="43048" name="Check Box 40" hidden="1">
              <a:extLst>
                <a:ext uri="{63B3BB69-23CF-44E3-9099-C40C66FF867C}">
                  <a14:compatExt spid="_x0000_s43048"/>
                </a:ext>
                <a:ext uri="{FF2B5EF4-FFF2-40B4-BE49-F238E27FC236}">
                  <a16:creationId xmlns:a16="http://schemas.microsoft.com/office/drawing/2014/main" id="{00000000-0008-0000-0B00-00002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31</xdr:row>
          <xdr:rowOff>171450</xdr:rowOff>
        </xdr:from>
        <xdr:to>
          <xdr:col>0</xdr:col>
          <xdr:colOff>431800</xdr:colOff>
          <xdr:row>33</xdr:row>
          <xdr:rowOff>31750</xdr:rowOff>
        </xdr:to>
        <xdr:sp macro="" textlink="">
          <xdr:nvSpPr>
            <xdr:cNvPr id="43049" name="Check Box 41" hidden="1">
              <a:extLst>
                <a:ext uri="{63B3BB69-23CF-44E3-9099-C40C66FF867C}">
                  <a14:compatExt spid="_x0000_s43049"/>
                </a:ext>
                <a:ext uri="{FF2B5EF4-FFF2-40B4-BE49-F238E27FC236}">
                  <a16:creationId xmlns:a16="http://schemas.microsoft.com/office/drawing/2014/main" id="{00000000-0008-0000-0B00-00002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32</xdr:row>
          <xdr:rowOff>171450</xdr:rowOff>
        </xdr:from>
        <xdr:to>
          <xdr:col>0</xdr:col>
          <xdr:colOff>431800</xdr:colOff>
          <xdr:row>34</xdr:row>
          <xdr:rowOff>31750</xdr:rowOff>
        </xdr:to>
        <xdr:sp macro="" textlink="">
          <xdr:nvSpPr>
            <xdr:cNvPr id="43050" name="Check Box 42" hidden="1">
              <a:extLst>
                <a:ext uri="{63B3BB69-23CF-44E3-9099-C40C66FF867C}">
                  <a14:compatExt spid="_x0000_s43050"/>
                </a:ext>
                <a:ext uri="{FF2B5EF4-FFF2-40B4-BE49-F238E27FC236}">
                  <a16:creationId xmlns:a16="http://schemas.microsoft.com/office/drawing/2014/main" id="{00000000-0008-0000-0B00-00002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37</xdr:row>
          <xdr:rowOff>171450</xdr:rowOff>
        </xdr:from>
        <xdr:to>
          <xdr:col>0</xdr:col>
          <xdr:colOff>431800</xdr:colOff>
          <xdr:row>39</xdr:row>
          <xdr:rowOff>31750</xdr:rowOff>
        </xdr:to>
        <xdr:sp macro="" textlink="">
          <xdr:nvSpPr>
            <xdr:cNvPr id="43053" name="Check Box 45" hidden="1">
              <a:extLst>
                <a:ext uri="{63B3BB69-23CF-44E3-9099-C40C66FF867C}">
                  <a14:compatExt spid="_x0000_s43053"/>
                </a:ext>
                <a:ext uri="{FF2B5EF4-FFF2-40B4-BE49-F238E27FC236}">
                  <a16:creationId xmlns:a16="http://schemas.microsoft.com/office/drawing/2014/main" id="{00000000-0008-0000-0B00-00002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38</xdr:row>
          <xdr:rowOff>171450</xdr:rowOff>
        </xdr:from>
        <xdr:to>
          <xdr:col>0</xdr:col>
          <xdr:colOff>431800</xdr:colOff>
          <xdr:row>40</xdr:row>
          <xdr:rowOff>31750</xdr:rowOff>
        </xdr:to>
        <xdr:sp macro="" textlink="">
          <xdr:nvSpPr>
            <xdr:cNvPr id="43054" name="Check Box 46" hidden="1">
              <a:extLst>
                <a:ext uri="{63B3BB69-23CF-44E3-9099-C40C66FF867C}">
                  <a14:compatExt spid="_x0000_s43054"/>
                </a:ext>
                <a:ext uri="{FF2B5EF4-FFF2-40B4-BE49-F238E27FC236}">
                  <a16:creationId xmlns:a16="http://schemas.microsoft.com/office/drawing/2014/main" id="{00000000-0008-0000-0B00-00002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39</xdr:row>
          <xdr:rowOff>171450</xdr:rowOff>
        </xdr:from>
        <xdr:to>
          <xdr:col>0</xdr:col>
          <xdr:colOff>431800</xdr:colOff>
          <xdr:row>41</xdr:row>
          <xdr:rowOff>31750</xdr:rowOff>
        </xdr:to>
        <xdr:sp macro="" textlink="">
          <xdr:nvSpPr>
            <xdr:cNvPr id="43055" name="Check Box 47" hidden="1">
              <a:extLst>
                <a:ext uri="{63B3BB69-23CF-44E3-9099-C40C66FF867C}">
                  <a14:compatExt spid="_x0000_s43055"/>
                </a:ext>
                <a:ext uri="{FF2B5EF4-FFF2-40B4-BE49-F238E27FC236}">
                  <a16:creationId xmlns:a16="http://schemas.microsoft.com/office/drawing/2014/main" id="{00000000-0008-0000-0B00-00002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43</xdr:row>
          <xdr:rowOff>171450</xdr:rowOff>
        </xdr:from>
        <xdr:to>
          <xdr:col>0</xdr:col>
          <xdr:colOff>431800</xdr:colOff>
          <xdr:row>45</xdr:row>
          <xdr:rowOff>12700</xdr:rowOff>
        </xdr:to>
        <xdr:sp macro="" textlink="">
          <xdr:nvSpPr>
            <xdr:cNvPr id="43058" name="Check Box 50" hidden="1">
              <a:extLst>
                <a:ext uri="{63B3BB69-23CF-44E3-9099-C40C66FF867C}">
                  <a14:compatExt spid="_x0000_s43058"/>
                </a:ext>
                <a:ext uri="{FF2B5EF4-FFF2-40B4-BE49-F238E27FC236}">
                  <a16:creationId xmlns:a16="http://schemas.microsoft.com/office/drawing/2014/main" id="{00000000-0008-0000-0B00-00003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44</xdr:row>
          <xdr:rowOff>171450</xdr:rowOff>
        </xdr:from>
        <xdr:to>
          <xdr:col>0</xdr:col>
          <xdr:colOff>431800</xdr:colOff>
          <xdr:row>46</xdr:row>
          <xdr:rowOff>31750</xdr:rowOff>
        </xdr:to>
        <xdr:sp macro="" textlink="">
          <xdr:nvSpPr>
            <xdr:cNvPr id="43059" name="Check Box 51" hidden="1">
              <a:extLst>
                <a:ext uri="{63B3BB69-23CF-44E3-9099-C40C66FF867C}">
                  <a14:compatExt spid="_x0000_s43059"/>
                </a:ext>
                <a:ext uri="{FF2B5EF4-FFF2-40B4-BE49-F238E27FC236}">
                  <a16:creationId xmlns:a16="http://schemas.microsoft.com/office/drawing/2014/main" id="{00000000-0008-0000-0B00-00003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45</xdr:row>
          <xdr:rowOff>171450</xdr:rowOff>
        </xdr:from>
        <xdr:to>
          <xdr:col>0</xdr:col>
          <xdr:colOff>431800</xdr:colOff>
          <xdr:row>47</xdr:row>
          <xdr:rowOff>31750</xdr:rowOff>
        </xdr:to>
        <xdr:sp macro="" textlink="">
          <xdr:nvSpPr>
            <xdr:cNvPr id="43060" name="Check Box 52" hidden="1">
              <a:extLst>
                <a:ext uri="{63B3BB69-23CF-44E3-9099-C40C66FF867C}">
                  <a14:compatExt spid="_x0000_s43060"/>
                </a:ext>
                <a:ext uri="{FF2B5EF4-FFF2-40B4-BE49-F238E27FC236}">
                  <a16:creationId xmlns:a16="http://schemas.microsoft.com/office/drawing/2014/main" id="{00000000-0008-0000-0B00-00003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46</xdr:row>
          <xdr:rowOff>171450</xdr:rowOff>
        </xdr:from>
        <xdr:to>
          <xdr:col>0</xdr:col>
          <xdr:colOff>431800</xdr:colOff>
          <xdr:row>48</xdr:row>
          <xdr:rowOff>31750</xdr:rowOff>
        </xdr:to>
        <xdr:sp macro="" textlink="">
          <xdr:nvSpPr>
            <xdr:cNvPr id="43061" name="Check Box 53" hidden="1">
              <a:extLst>
                <a:ext uri="{63B3BB69-23CF-44E3-9099-C40C66FF867C}">
                  <a14:compatExt spid="_x0000_s43061"/>
                </a:ext>
                <a:ext uri="{FF2B5EF4-FFF2-40B4-BE49-F238E27FC236}">
                  <a16:creationId xmlns:a16="http://schemas.microsoft.com/office/drawing/2014/main" id="{00000000-0008-0000-0B00-00003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50</xdr:row>
          <xdr:rowOff>171450</xdr:rowOff>
        </xdr:from>
        <xdr:to>
          <xdr:col>0</xdr:col>
          <xdr:colOff>431800</xdr:colOff>
          <xdr:row>52</xdr:row>
          <xdr:rowOff>12700</xdr:rowOff>
        </xdr:to>
        <xdr:sp macro="" textlink="">
          <xdr:nvSpPr>
            <xdr:cNvPr id="43063" name="Check Box 55" hidden="1">
              <a:extLst>
                <a:ext uri="{63B3BB69-23CF-44E3-9099-C40C66FF867C}">
                  <a14:compatExt spid="_x0000_s43063"/>
                </a:ext>
                <a:ext uri="{FF2B5EF4-FFF2-40B4-BE49-F238E27FC236}">
                  <a16:creationId xmlns:a16="http://schemas.microsoft.com/office/drawing/2014/main" id="{00000000-0008-0000-0B00-00003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51</xdr:row>
          <xdr:rowOff>171450</xdr:rowOff>
        </xdr:from>
        <xdr:to>
          <xdr:col>0</xdr:col>
          <xdr:colOff>431800</xdr:colOff>
          <xdr:row>53</xdr:row>
          <xdr:rowOff>31750</xdr:rowOff>
        </xdr:to>
        <xdr:sp macro="" textlink="">
          <xdr:nvSpPr>
            <xdr:cNvPr id="43064" name="Check Box 56" hidden="1">
              <a:extLst>
                <a:ext uri="{63B3BB69-23CF-44E3-9099-C40C66FF867C}">
                  <a14:compatExt spid="_x0000_s43064"/>
                </a:ext>
                <a:ext uri="{FF2B5EF4-FFF2-40B4-BE49-F238E27FC236}">
                  <a16:creationId xmlns:a16="http://schemas.microsoft.com/office/drawing/2014/main" id="{00000000-0008-0000-0B00-00003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52</xdr:row>
          <xdr:rowOff>171450</xdr:rowOff>
        </xdr:from>
        <xdr:to>
          <xdr:col>0</xdr:col>
          <xdr:colOff>431800</xdr:colOff>
          <xdr:row>54</xdr:row>
          <xdr:rowOff>31750</xdr:rowOff>
        </xdr:to>
        <xdr:sp macro="" textlink="">
          <xdr:nvSpPr>
            <xdr:cNvPr id="43065" name="Check Box 57" hidden="1">
              <a:extLst>
                <a:ext uri="{63B3BB69-23CF-44E3-9099-C40C66FF867C}">
                  <a14:compatExt spid="_x0000_s43065"/>
                </a:ext>
                <a:ext uri="{FF2B5EF4-FFF2-40B4-BE49-F238E27FC236}">
                  <a16:creationId xmlns:a16="http://schemas.microsoft.com/office/drawing/2014/main" id="{00000000-0008-0000-0B00-00003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56</xdr:row>
          <xdr:rowOff>171450</xdr:rowOff>
        </xdr:from>
        <xdr:to>
          <xdr:col>0</xdr:col>
          <xdr:colOff>431800</xdr:colOff>
          <xdr:row>58</xdr:row>
          <xdr:rowOff>12700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B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57</xdr:row>
          <xdr:rowOff>171450</xdr:rowOff>
        </xdr:from>
        <xdr:to>
          <xdr:col>0</xdr:col>
          <xdr:colOff>431800</xdr:colOff>
          <xdr:row>59</xdr:row>
          <xdr:rowOff>31750</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B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58</xdr:row>
          <xdr:rowOff>171450</xdr:rowOff>
        </xdr:from>
        <xdr:to>
          <xdr:col>0</xdr:col>
          <xdr:colOff>431800</xdr:colOff>
          <xdr:row>60</xdr:row>
          <xdr:rowOff>31750</xdr:rowOff>
        </xdr:to>
        <xdr:sp macro="" textlink="">
          <xdr:nvSpPr>
            <xdr:cNvPr id="43069" name="Check Box 61" hidden="1">
              <a:extLst>
                <a:ext uri="{63B3BB69-23CF-44E3-9099-C40C66FF867C}">
                  <a14:compatExt spid="_x0000_s43069"/>
                </a:ext>
                <a:ext uri="{FF2B5EF4-FFF2-40B4-BE49-F238E27FC236}">
                  <a16:creationId xmlns:a16="http://schemas.microsoft.com/office/drawing/2014/main" id="{00000000-0008-0000-0B00-00003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59</xdr:row>
          <xdr:rowOff>171450</xdr:rowOff>
        </xdr:from>
        <xdr:to>
          <xdr:col>0</xdr:col>
          <xdr:colOff>431800</xdr:colOff>
          <xdr:row>61</xdr:row>
          <xdr:rowOff>31750</xdr:rowOff>
        </xdr:to>
        <xdr:sp macro="" textlink="">
          <xdr:nvSpPr>
            <xdr:cNvPr id="43070" name="Check Box 62" hidden="1">
              <a:extLst>
                <a:ext uri="{63B3BB69-23CF-44E3-9099-C40C66FF867C}">
                  <a14:compatExt spid="_x0000_s43070"/>
                </a:ext>
                <a:ext uri="{FF2B5EF4-FFF2-40B4-BE49-F238E27FC236}">
                  <a16:creationId xmlns:a16="http://schemas.microsoft.com/office/drawing/2014/main" id="{00000000-0008-0000-0B00-00003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63</xdr:row>
          <xdr:rowOff>171450</xdr:rowOff>
        </xdr:from>
        <xdr:to>
          <xdr:col>0</xdr:col>
          <xdr:colOff>431800</xdr:colOff>
          <xdr:row>65</xdr:row>
          <xdr:rowOff>12700</xdr:rowOff>
        </xdr:to>
        <xdr:sp macro="" textlink="">
          <xdr:nvSpPr>
            <xdr:cNvPr id="43072" name="Check Box 64" hidden="1">
              <a:extLst>
                <a:ext uri="{63B3BB69-23CF-44E3-9099-C40C66FF867C}">
                  <a14:compatExt spid="_x0000_s43072"/>
                </a:ext>
                <a:ext uri="{FF2B5EF4-FFF2-40B4-BE49-F238E27FC236}">
                  <a16:creationId xmlns:a16="http://schemas.microsoft.com/office/drawing/2014/main" id="{00000000-0008-0000-0B00-00004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64</xdr:row>
          <xdr:rowOff>171450</xdr:rowOff>
        </xdr:from>
        <xdr:to>
          <xdr:col>0</xdr:col>
          <xdr:colOff>431800</xdr:colOff>
          <xdr:row>66</xdr:row>
          <xdr:rowOff>31750</xdr:rowOff>
        </xdr:to>
        <xdr:sp macro="" textlink="">
          <xdr:nvSpPr>
            <xdr:cNvPr id="43073" name="Check Box 65" hidden="1">
              <a:extLst>
                <a:ext uri="{63B3BB69-23CF-44E3-9099-C40C66FF867C}">
                  <a14:compatExt spid="_x0000_s43073"/>
                </a:ext>
                <a:ext uri="{FF2B5EF4-FFF2-40B4-BE49-F238E27FC236}">
                  <a16:creationId xmlns:a16="http://schemas.microsoft.com/office/drawing/2014/main" id="{00000000-0008-0000-0B00-00004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65</xdr:row>
          <xdr:rowOff>171450</xdr:rowOff>
        </xdr:from>
        <xdr:to>
          <xdr:col>0</xdr:col>
          <xdr:colOff>431800</xdr:colOff>
          <xdr:row>67</xdr:row>
          <xdr:rowOff>31750</xdr:rowOff>
        </xdr:to>
        <xdr:sp macro="" textlink="">
          <xdr:nvSpPr>
            <xdr:cNvPr id="43074" name="Check Box 66" hidden="1">
              <a:extLst>
                <a:ext uri="{63B3BB69-23CF-44E3-9099-C40C66FF867C}">
                  <a14:compatExt spid="_x0000_s43074"/>
                </a:ext>
                <a:ext uri="{FF2B5EF4-FFF2-40B4-BE49-F238E27FC236}">
                  <a16:creationId xmlns:a16="http://schemas.microsoft.com/office/drawing/2014/main" id="{00000000-0008-0000-0B00-00004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71</xdr:row>
          <xdr:rowOff>171450</xdr:rowOff>
        </xdr:from>
        <xdr:to>
          <xdr:col>0</xdr:col>
          <xdr:colOff>431800</xdr:colOff>
          <xdr:row>73</xdr:row>
          <xdr:rowOff>12700</xdr:rowOff>
        </xdr:to>
        <xdr:sp macro="" textlink="">
          <xdr:nvSpPr>
            <xdr:cNvPr id="43079" name="Check Box 71" hidden="1">
              <a:extLst>
                <a:ext uri="{63B3BB69-23CF-44E3-9099-C40C66FF867C}">
                  <a14:compatExt spid="_x0000_s43079"/>
                </a:ext>
                <a:ext uri="{FF2B5EF4-FFF2-40B4-BE49-F238E27FC236}">
                  <a16:creationId xmlns:a16="http://schemas.microsoft.com/office/drawing/2014/main" id="{00000000-0008-0000-0B00-00004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72</xdr:row>
          <xdr:rowOff>171450</xdr:rowOff>
        </xdr:from>
        <xdr:to>
          <xdr:col>0</xdr:col>
          <xdr:colOff>431800</xdr:colOff>
          <xdr:row>74</xdr:row>
          <xdr:rowOff>31750</xdr:rowOff>
        </xdr:to>
        <xdr:sp macro="" textlink="">
          <xdr:nvSpPr>
            <xdr:cNvPr id="43080" name="Check Box 72" hidden="1">
              <a:extLst>
                <a:ext uri="{63B3BB69-23CF-44E3-9099-C40C66FF867C}">
                  <a14:compatExt spid="_x0000_s43080"/>
                </a:ext>
                <a:ext uri="{FF2B5EF4-FFF2-40B4-BE49-F238E27FC236}">
                  <a16:creationId xmlns:a16="http://schemas.microsoft.com/office/drawing/2014/main" id="{00000000-0008-0000-0B00-00004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73</xdr:row>
          <xdr:rowOff>171450</xdr:rowOff>
        </xdr:from>
        <xdr:to>
          <xdr:col>0</xdr:col>
          <xdr:colOff>431800</xdr:colOff>
          <xdr:row>75</xdr:row>
          <xdr:rowOff>31750</xdr:rowOff>
        </xdr:to>
        <xdr:sp macro="" textlink="">
          <xdr:nvSpPr>
            <xdr:cNvPr id="43082" name="Check Box 74" hidden="1">
              <a:extLst>
                <a:ext uri="{63B3BB69-23CF-44E3-9099-C40C66FF867C}">
                  <a14:compatExt spid="_x0000_s43082"/>
                </a:ext>
                <a:ext uri="{FF2B5EF4-FFF2-40B4-BE49-F238E27FC236}">
                  <a16:creationId xmlns:a16="http://schemas.microsoft.com/office/drawing/2014/main" id="{00000000-0008-0000-0B00-00004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74</xdr:row>
          <xdr:rowOff>171450</xdr:rowOff>
        </xdr:from>
        <xdr:to>
          <xdr:col>0</xdr:col>
          <xdr:colOff>431800</xdr:colOff>
          <xdr:row>76</xdr:row>
          <xdr:rowOff>31750</xdr:rowOff>
        </xdr:to>
        <xdr:sp macro="" textlink="">
          <xdr:nvSpPr>
            <xdr:cNvPr id="43084" name="Check Box 76" hidden="1">
              <a:extLst>
                <a:ext uri="{63B3BB69-23CF-44E3-9099-C40C66FF867C}">
                  <a14:compatExt spid="_x0000_s43084"/>
                </a:ext>
                <a:ext uri="{FF2B5EF4-FFF2-40B4-BE49-F238E27FC236}">
                  <a16:creationId xmlns:a16="http://schemas.microsoft.com/office/drawing/2014/main" id="{00000000-0008-0000-0B00-00004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78</xdr:row>
          <xdr:rowOff>171450</xdr:rowOff>
        </xdr:from>
        <xdr:to>
          <xdr:col>0</xdr:col>
          <xdr:colOff>431800</xdr:colOff>
          <xdr:row>79</xdr:row>
          <xdr:rowOff>184150</xdr:rowOff>
        </xdr:to>
        <xdr:sp macro="" textlink="">
          <xdr:nvSpPr>
            <xdr:cNvPr id="43090" name="Check Box 82" hidden="1">
              <a:extLst>
                <a:ext uri="{63B3BB69-23CF-44E3-9099-C40C66FF867C}">
                  <a14:compatExt spid="_x0000_s43090"/>
                </a:ext>
                <a:ext uri="{FF2B5EF4-FFF2-40B4-BE49-F238E27FC236}">
                  <a16:creationId xmlns:a16="http://schemas.microsoft.com/office/drawing/2014/main" id="{00000000-0008-0000-0B00-00005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79</xdr:row>
          <xdr:rowOff>171450</xdr:rowOff>
        </xdr:from>
        <xdr:to>
          <xdr:col>0</xdr:col>
          <xdr:colOff>431800</xdr:colOff>
          <xdr:row>81</xdr:row>
          <xdr:rowOff>19050</xdr:rowOff>
        </xdr:to>
        <xdr:sp macro="" textlink="">
          <xdr:nvSpPr>
            <xdr:cNvPr id="43092" name="Check Box 84" hidden="1">
              <a:extLst>
                <a:ext uri="{63B3BB69-23CF-44E3-9099-C40C66FF867C}">
                  <a14:compatExt spid="_x0000_s43092"/>
                </a:ext>
                <a:ext uri="{FF2B5EF4-FFF2-40B4-BE49-F238E27FC236}">
                  <a16:creationId xmlns:a16="http://schemas.microsoft.com/office/drawing/2014/main" id="{00000000-0008-0000-0B00-00005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80</xdr:row>
          <xdr:rowOff>171450</xdr:rowOff>
        </xdr:from>
        <xdr:to>
          <xdr:col>0</xdr:col>
          <xdr:colOff>431800</xdr:colOff>
          <xdr:row>82</xdr:row>
          <xdr:rowOff>31750</xdr:rowOff>
        </xdr:to>
        <xdr:sp macro="" textlink="">
          <xdr:nvSpPr>
            <xdr:cNvPr id="43094" name="Check Box 86" hidden="1">
              <a:extLst>
                <a:ext uri="{63B3BB69-23CF-44E3-9099-C40C66FF867C}">
                  <a14:compatExt spid="_x0000_s43094"/>
                </a:ext>
                <a:ext uri="{FF2B5EF4-FFF2-40B4-BE49-F238E27FC236}">
                  <a16:creationId xmlns:a16="http://schemas.microsoft.com/office/drawing/2014/main" id="{00000000-0008-0000-0B00-00005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81</xdr:row>
          <xdr:rowOff>171450</xdr:rowOff>
        </xdr:from>
        <xdr:to>
          <xdr:col>0</xdr:col>
          <xdr:colOff>431800</xdr:colOff>
          <xdr:row>83</xdr:row>
          <xdr:rowOff>31750</xdr:rowOff>
        </xdr:to>
        <xdr:sp macro="" textlink="">
          <xdr:nvSpPr>
            <xdr:cNvPr id="43096" name="Check Box 88" hidden="1">
              <a:extLst>
                <a:ext uri="{63B3BB69-23CF-44E3-9099-C40C66FF867C}">
                  <a14:compatExt spid="_x0000_s43096"/>
                </a:ext>
                <a:ext uri="{FF2B5EF4-FFF2-40B4-BE49-F238E27FC236}">
                  <a16:creationId xmlns:a16="http://schemas.microsoft.com/office/drawing/2014/main" id="{00000000-0008-0000-0B00-00005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82</xdr:row>
          <xdr:rowOff>171450</xdr:rowOff>
        </xdr:from>
        <xdr:to>
          <xdr:col>0</xdr:col>
          <xdr:colOff>431800</xdr:colOff>
          <xdr:row>84</xdr:row>
          <xdr:rowOff>31750</xdr:rowOff>
        </xdr:to>
        <xdr:sp macro="" textlink="">
          <xdr:nvSpPr>
            <xdr:cNvPr id="43098" name="Check Box 90" hidden="1">
              <a:extLst>
                <a:ext uri="{63B3BB69-23CF-44E3-9099-C40C66FF867C}">
                  <a14:compatExt spid="_x0000_s43098"/>
                </a:ext>
                <a:ext uri="{FF2B5EF4-FFF2-40B4-BE49-F238E27FC236}">
                  <a16:creationId xmlns:a16="http://schemas.microsoft.com/office/drawing/2014/main" id="{00000000-0008-0000-0B00-00005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83</xdr:row>
          <xdr:rowOff>171450</xdr:rowOff>
        </xdr:from>
        <xdr:to>
          <xdr:col>0</xdr:col>
          <xdr:colOff>431800</xdr:colOff>
          <xdr:row>85</xdr:row>
          <xdr:rowOff>31750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B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84</xdr:row>
          <xdr:rowOff>171450</xdr:rowOff>
        </xdr:from>
        <xdr:to>
          <xdr:col>0</xdr:col>
          <xdr:colOff>431800</xdr:colOff>
          <xdr:row>86</xdr:row>
          <xdr:rowOff>31750</xdr:rowOff>
        </xdr:to>
        <xdr:sp macro="" textlink="">
          <xdr:nvSpPr>
            <xdr:cNvPr id="43102" name="Check Box 94" hidden="1">
              <a:extLst>
                <a:ext uri="{63B3BB69-23CF-44E3-9099-C40C66FF867C}">
                  <a14:compatExt spid="_x0000_s43102"/>
                </a:ext>
                <a:ext uri="{FF2B5EF4-FFF2-40B4-BE49-F238E27FC236}">
                  <a16:creationId xmlns:a16="http://schemas.microsoft.com/office/drawing/2014/main" id="{00000000-0008-0000-0B00-00005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85</xdr:row>
          <xdr:rowOff>171450</xdr:rowOff>
        </xdr:from>
        <xdr:to>
          <xdr:col>0</xdr:col>
          <xdr:colOff>431800</xdr:colOff>
          <xdr:row>87</xdr:row>
          <xdr:rowOff>31750</xdr:rowOff>
        </xdr:to>
        <xdr:sp macro="" textlink="">
          <xdr:nvSpPr>
            <xdr:cNvPr id="43104" name="Check Box 96" hidden="1">
              <a:extLst>
                <a:ext uri="{63B3BB69-23CF-44E3-9099-C40C66FF867C}">
                  <a14:compatExt spid="_x0000_s43104"/>
                </a:ext>
                <a:ext uri="{FF2B5EF4-FFF2-40B4-BE49-F238E27FC236}">
                  <a16:creationId xmlns:a16="http://schemas.microsoft.com/office/drawing/2014/main" id="{00000000-0008-0000-0B00-00006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86</xdr:row>
          <xdr:rowOff>171450</xdr:rowOff>
        </xdr:from>
        <xdr:to>
          <xdr:col>0</xdr:col>
          <xdr:colOff>431800</xdr:colOff>
          <xdr:row>88</xdr:row>
          <xdr:rowOff>31750</xdr:rowOff>
        </xdr:to>
        <xdr:sp macro="" textlink="">
          <xdr:nvSpPr>
            <xdr:cNvPr id="43106" name="Check Box 98" hidden="1">
              <a:extLst>
                <a:ext uri="{63B3BB69-23CF-44E3-9099-C40C66FF867C}">
                  <a14:compatExt spid="_x0000_s43106"/>
                </a:ext>
                <a:ext uri="{FF2B5EF4-FFF2-40B4-BE49-F238E27FC236}">
                  <a16:creationId xmlns:a16="http://schemas.microsoft.com/office/drawing/2014/main" id="{00000000-0008-0000-0B00-00006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91</xdr:row>
          <xdr:rowOff>171450</xdr:rowOff>
        </xdr:from>
        <xdr:to>
          <xdr:col>0</xdr:col>
          <xdr:colOff>431800</xdr:colOff>
          <xdr:row>93</xdr:row>
          <xdr:rowOff>12700</xdr:rowOff>
        </xdr:to>
        <xdr:sp macro="" textlink="">
          <xdr:nvSpPr>
            <xdr:cNvPr id="43112" name="Check Box 104" hidden="1">
              <a:extLst>
                <a:ext uri="{63B3BB69-23CF-44E3-9099-C40C66FF867C}">
                  <a14:compatExt spid="_x0000_s43112"/>
                </a:ext>
                <a:ext uri="{FF2B5EF4-FFF2-40B4-BE49-F238E27FC236}">
                  <a16:creationId xmlns:a16="http://schemas.microsoft.com/office/drawing/2014/main" id="{00000000-0008-0000-0B00-00006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92</xdr:row>
          <xdr:rowOff>171450</xdr:rowOff>
        </xdr:from>
        <xdr:to>
          <xdr:col>0</xdr:col>
          <xdr:colOff>431800</xdr:colOff>
          <xdr:row>94</xdr:row>
          <xdr:rowOff>19050</xdr:rowOff>
        </xdr:to>
        <xdr:sp macro="" textlink="">
          <xdr:nvSpPr>
            <xdr:cNvPr id="43114" name="Check Box 106" hidden="1">
              <a:extLst>
                <a:ext uri="{63B3BB69-23CF-44E3-9099-C40C66FF867C}">
                  <a14:compatExt spid="_x0000_s43114"/>
                </a:ext>
                <a:ext uri="{FF2B5EF4-FFF2-40B4-BE49-F238E27FC236}">
                  <a16:creationId xmlns:a16="http://schemas.microsoft.com/office/drawing/2014/main" id="{00000000-0008-0000-0B00-00006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93</xdr:row>
          <xdr:rowOff>171450</xdr:rowOff>
        </xdr:from>
        <xdr:to>
          <xdr:col>0</xdr:col>
          <xdr:colOff>431800</xdr:colOff>
          <xdr:row>95</xdr:row>
          <xdr:rowOff>31750</xdr:rowOff>
        </xdr:to>
        <xdr:sp macro="" textlink="">
          <xdr:nvSpPr>
            <xdr:cNvPr id="43116" name="Check Box 108" hidden="1">
              <a:extLst>
                <a:ext uri="{63B3BB69-23CF-44E3-9099-C40C66FF867C}">
                  <a14:compatExt spid="_x0000_s43116"/>
                </a:ext>
                <a:ext uri="{FF2B5EF4-FFF2-40B4-BE49-F238E27FC236}">
                  <a16:creationId xmlns:a16="http://schemas.microsoft.com/office/drawing/2014/main" id="{00000000-0008-0000-0B00-00006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94</xdr:row>
          <xdr:rowOff>171450</xdr:rowOff>
        </xdr:from>
        <xdr:to>
          <xdr:col>0</xdr:col>
          <xdr:colOff>431800</xdr:colOff>
          <xdr:row>96</xdr:row>
          <xdr:rowOff>31750</xdr:rowOff>
        </xdr:to>
        <xdr:sp macro="" textlink="">
          <xdr:nvSpPr>
            <xdr:cNvPr id="43118" name="Check Box 110" hidden="1">
              <a:extLst>
                <a:ext uri="{63B3BB69-23CF-44E3-9099-C40C66FF867C}">
                  <a14:compatExt spid="_x0000_s43118"/>
                </a:ext>
                <a:ext uri="{FF2B5EF4-FFF2-40B4-BE49-F238E27FC236}">
                  <a16:creationId xmlns:a16="http://schemas.microsoft.com/office/drawing/2014/main" id="{00000000-0008-0000-0B00-00006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100</xdr:row>
          <xdr:rowOff>171450</xdr:rowOff>
        </xdr:from>
        <xdr:to>
          <xdr:col>0</xdr:col>
          <xdr:colOff>431800</xdr:colOff>
          <xdr:row>102</xdr:row>
          <xdr:rowOff>0</xdr:rowOff>
        </xdr:to>
        <xdr:sp macro="" textlink="">
          <xdr:nvSpPr>
            <xdr:cNvPr id="43120" name="Check Box 112" hidden="1">
              <a:extLst>
                <a:ext uri="{63B3BB69-23CF-44E3-9099-C40C66FF867C}">
                  <a14:compatExt spid="_x0000_s43120"/>
                </a:ext>
                <a:ext uri="{FF2B5EF4-FFF2-40B4-BE49-F238E27FC236}">
                  <a16:creationId xmlns:a16="http://schemas.microsoft.com/office/drawing/2014/main" id="{00000000-0008-0000-0B00-00007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101</xdr:row>
          <xdr:rowOff>171450</xdr:rowOff>
        </xdr:from>
        <xdr:to>
          <xdr:col>0</xdr:col>
          <xdr:colOff>431800</xdr:colOff>
          <xdr:row>103</xdr:row>
          <xdr:rowOff>19050</xdr:rowOff>
        </xdr:to>
        <xdr:sp macro="" textlink="">
          <xdr:nvSpPr>
            <xdr:cNvPr id="43122" name="Check Box 114" hidden="1">
              <a:extLst>
                <a:ext uri="{63B3BB69-23CF-44E3-9099-C40C66FF867C}">
                  <a14:compatExt spid="_x0000_s43122"/>
                </a:ext>
                <a:ext uri="{FF2B5EF4-FFF2-40B4-BE49-F238E27FC236}">
                  <a16:creationId xmlns:a16="http://schemas.microsoft.com/office/drawing/2014/main" id="{00000000-0008-0000-0B00-00007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102</xdr:row>
          <xdr:rowOff>171450</xdr:rowOff>
        </xdr:from>
        <xdr:to>
          <xdr:col>0</xdr:col>
          <xdr:colOff>431800</xdr:colOff>
          <xdr:row>104</xdr:row>
          <xdr:rowOff>31750</xdr:rowOff>
        </xdr:to>
        <xdr:sp macro="" textlink="">
          <xdr:nvSpPr>
            <xdr:cNvPr id="43124" name="Check Box 116" hidden="1">
              <a:extLst>
                <a:ext uri="{63B3BB69-23CF-44E3-9099-C40C66FF867C}">
                  <a14:compatExt spid="_x0000_s43124"/>
                </a:ext>
                <a:ext uri="{FF2B5EF4-FFF2-40B4-BE49-F238E27FC236}">
                  <a16:creationId xmlns:a16="http://schemas.microsoft.com/office/drawing/2014/main" id="{00000000-0008-0000-0B00-00007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103</xdr:row>
          <xdr:rowOff>171450</xdr:rowOff>
        </xdr:from>
        <xdr:to>
          <xdr:col>0</xdr:col>
          <xdr:colOff>431800</xdr:colOff>
          <xdr:row>105</xdr:row>
          <xdr:rowOff>31750</xdr:rowOff>
        </xdr:to>
        <xdr:sp macro="" textlink="">
          <xdr:nvSpPr>
            <xdr:cNvPr id="43126" name="Check Box 118" hidden="1">
              <a:extLst>
                <a:ext uri="{63B3BB69-23CF-44E3-9099-C40C66FF867C}">
                  <a14:compatExt spid="_x0000_s43126"/>
                </a:ext>
                <a:ext uri="{FF2B5EF4-FFF2-40B4-BE49-F238E27FC236}">
                  <a16:creationId xmlns:a16="http://schemas.microsoft.com/office/drawing/2014/main" id="{00000000-0008-0000-0B00-00007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104</xdr:row>
          <xdr:rowOff>171450</xdr:rowOff>
        </xdr:from>
        <xdr:to>
          <xdr:col>0</xdr:col>
          <xdr:colOff>431800</xdr:colOff>
          <xdr:row>106</xdr:row>
          <xdr:rowOff>31750</xdr:rowOff>
        </xdr:to>
        <xdr:sp macro="" textlink="">
          <xdr:nvSpPr>
            <xdr:cNvPr id="43128" name="Check Box 120" hidden="1">
              <a:extLst>
                <a:ext uri="{63B3BB69-23CF-44E3-9099-C40C66FF867C}">
                  <a14:compatExt spid="_x0000_s43128"/>
                </a:ext>
                <a:ext uri="{FF2B5EF4-FFF2-40B4-BE49-F238E27FC236}">
                  <a16:creationId xmlns:a16="http://schemas.microsoft.com/office/drawing/2014/main" id="{00000000-0008-0000-0B00-00007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112</xdr:row>
          <xdr:rowOff>171450</xdr:rowOff>
        </xdr:from>
        <xdr:to>
          <xdr:col>0</xdr:col>
          <xdr:colOff>431800</xdr:colOff>
          <xdr:row>114</xdr:row>
          <xdr:rowOff>0</xdr:rowOff>
        </xdr:to>
        <xdr:sp macro="" textlink="">
          <xdr:nvSpPr>
            <xdr:cNvPr id="43140" name="Check Box 132" hidden="1">
              <a:extLst>
                <a:ext uri="{63B3BB69-23CF-44E3-9099-C40C66FF867C}">
                  <a14:compatExt spid="_x0000_s43140"/>
                </a:ext>
                <a:ext uri="{FF2B5EF4-FFF2-40B4-BE49-F238E27FC236}">
                  <a16:creationId xmlns:a16="http://schemas.microsoft.com/office/drawing/2014/main" id="{00000000-0008-0000-0B00-00008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113</xdr:row>
          <xdr:rowOff>171450</xdr:rowOff>
        </xdr:from>
        <xdr:to>
          <xdr:col>0</xdr:col>
          <xdr:colOff>431800</xdr:colOff>
          <xdr:row>115</xdr:row>
          <xdr:rowOff>19050</xdr:rowOff>
        </xdr:to>
        <xdr:sp macro="" textlink="">
          <xdr:nvSpPr>
            <xdr:cNvPr id="43142" name="Check Box 134" hidden="1">
              <a:extLst>
                <a:ext uri="{63B3BB69-23CF-44E3-9099-C40C66FF867C}">
                  <a14:compatExt spid="_x0000_s43142"/>
                </a:ext>
                <a:ext uri="{FF2B5EF4-FFF2-40B4-BE49-F238E27FC236}">
                  <a16:creationId xmlns:a16="http://schemas.microsoft.com/office/drawing/2014/main" id="{00000000-0008-0000-0B00-00008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114</xdr:row>
          <xdr:rowOff>171450</xdr:rowOff>
        </xdr:from>
        <xdr:to>
          <xdr:col>0</xdr:col>
          <xdr:colOff>431800</xdr:colOff>
          <xdr:row>116</xdr:row>
          <xdr:rowOff>31750</xdr:rowOff>
        </xdr:to>
        <xdr:sp macro="" textlink="">
          <xdr:nvSpPr>
            <xdr:cNvPr id="43144" name="Check Box 136" hidden="1">
              <a:extLst>
                <a:ext uri="{63B3BB69-23CF-44E3-9099-C40C66FF867C}">
                  <a14:compatExt spid="_x0000_s43144"/>
                </a:ext>
                <a:ext uri="{FF2B5EF4-FFF2-40B4-BE49-F238E27FC236}">
                  <a16:creationId xmlns:a16="http://schemas.microsoft.com/office/drawing/2014/main" id="{00000000-0008-0000-0B00-00008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115</xdr:row>
          <xdr:rowOff>171450</xdr:rowOff>
        </xdr:from>
        <xdr:to>
          <xdr:col>0</xdr:col>
          <xdr:colOff>431800</xdr:colOff>
          <xdr:row>117</xdr:row>
          <xdr:rowOff>31750</xdr:rowOff>
        </xdr:to>
        <xdr:sp macro="" textlink="">
          <xdr:nvSpPr>
            <xdr:cNvPr id="43146" name="Check Box 138" hidden="1">
              <a:extLst>
                <a:ext uri="{63B3BB69-23CF-44E3-9099-C40C66FF867C}">
                  <a14:compatExt spid="_x0000_s43146"/>
                </a:ext>
                <a:ext uri="{FF2B5EF4-FFF2-40B4-BE49-F238E27FC236}">
                  <a16:creationId xmlns:a16="http://schemas.microsoft.com/office/drawing/2014/main" id="{00000000-0008-0000-0B00-00008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116</xdr:row>
          <xdr:rowOff>171450</xdr:rowOff>
        </xdr:from>
        <xdr:to>
          <xdr:col>0</xdr:col>
          <xdr:colOff>431800</xdr:colOff>
          <xdr:row>118</xdr:row>
          <xdr:rowOff>19050</xdr:rowOff>
        </xdr:to>
        <xdr:sp macro="" textlink="">
          <xdr:nvSpPr>
            <xdr:cNvPr id="43148" name="Check Box 140" hidden="1">
              <a:extLst>
                <a:ext uri="{63B3BB69-23CF-44E3-9099-C40C66FF867C}">
                  <a14:compatExt spid="_x0000_s43148"/>
                </a:ext>
                <a:ext uri="{FF2B5EF4-FFF2-40B4-BE49-F238E27FC236}">
                  <a16:creationId xmlns:a16="http://schemas.microsoft.com/office/drawing/2014/main" id="{00000000-0008-0000-0B00-00008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120</xdr:row>
          <xdr:rowOff>171450</xdr:rowOff>
        </xdr:from>
        <xdr:to>
          <xdr:col>0</xdr:col>
          <xdr:colOff>431800</xdr:colOff>
          <xdr:row>122</xdr:row>
          <xdr:rowOff>0</xdr:rowOff>
        </xdr:to>
        <xdr:sp macro="" textlink="">
          <xdr:nvSpPr>
            <xdr:cNvPr id="43152" name="Check Box 144" hidden="1">
              <a:extLst>
                <a:ext uri="{63B3BB69-23CF-44E3-9099-C40C66FF867C}">
                  <a14:compatExt spid="_x0000_s43152"/>
                </a:ext>
                <a:ext uri="{FF2B5EF4-FFF2-40B4-BE49-F238E27FC236}">
                  <a16:creationId xmlns:a16="http://schemas.microsoft.com/office/drawing/2014/main" id="{00000000-0008-0000-0B00-00009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124</xdr:row>
          <xdr:rowOff>171450</xdr:rowOff>
        </xdr:from>
        <xdr:to>
          <xdr:col>0</xdr:col>
          <xdr:colOff>431800</xdr:colOff>
          <xdr:row>126</xdr:row>
          <xdr:rowOff>19050</xdr:rowOff>
        </xdr:to>
        <xdr:sp macro="" textlink="">
          <xdr:nvSpPr>
            <xdr:cNvPr id="43156" name="Check Box 148" hidden="1">
              <a:extLst>
                <a:ext uri="{63B3BB69-23CF-44E3-9099-C40C66FF867C}">
                  <a14:compatExt spid="_x0000_s43156"/>
                </a:ext>
                <a:ext uri="{FF2B5EF4-FFF2-40B4-BE49-F238E27FC236}">
                  <a16:creationId xmlns:a16="http://schemas.microsoft.com/office/drawing/2014/main" id="{00000000-0008-0000-0B00-00009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125</xdr:row>
          <xdr:rowOff>171450</xdr:rowOff>
        </xdr:from>
        <xdr:to>
          <xdr:col>0</xdr:col>
          <xdr:colOff>431800</xdr:colOff>
          <xdr:row>127</xdr:row>
          <xdr:rowOff>19050</xdr:rowOff>
        </xdr:to>
        <xdr:sp macro="" textlink="">
          <xdr:nvSpPr>
            <xdr:cNvPr id="43158" name="Check Box 150" hidden="1">
              <a:extLst>
                <a:ext uri="{63B3BB69-23CF-44E3-9099-C40C66FF867C}">
                  <a14:compatExt spid="_x0000_s43158"/>
                </a:ext>
                <a:ext uri="{FF2B5EF4-FFF2-40B4-BE49-F238E27FC236}">
                  <a16:creationId xmlns:a16="http://schemas.microsoft.com/office/drawing/2014/main" id="{00000000-0008-0000-0B00-00009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126</xdr:row>
          <xdr:rowOff>171450</xdr:rowOff>
        </xdr:from>
        <xdr:to>
          <xdr:col>0</xdr:col>
          <xdr:colOff>431800</xdr:colOff>
          <xdr:row>128</xdr:row>
          <xdr:rowOff>19050</xdr:rowOff>
        </xdr:to>
        <xdr:sp macro="" textlink="">
          <xdr:nvSpPr>
            <xdr:cNvPr id="43160" name="Check Box 152" hidden="1">
              <a:extLst>
                <a:ext uri="{63B3BB69-23CF-44E3-9099-C40C66FF867C}">
                  <a14:compatExt spid="_x0000_s43160"/>
                </a:ext>
                <a:ext uri="{FF2B5EF4-FFF2-40B4-BE49-F238E27FC236}">
                  <a16:creationId xmlns:a16="http://schemas.microsoft.com/office/drawing/2014/main" id="{00000000-0008-0000-0B00-00009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127</xdr:row>
          <xdr:rowOff>171450</xdr:rowOff>
        </xdr:from>
        <xdr:to>
          <xdr:col>0</xdr:col>
          <xdr:colOff>431800</xdr:colOff>
          <xdr:row>129</xdr:row>
          <xdr:rowOff>19050</xdr:rowOff>
        </xdr:to>
        <xdr:sp macro="" textlink="">
          <xdr:nvSpPr>
            <xdr:cNvPr id="43162" name="Check Box 154" hidden="1">
              <a:extLst>
                <a:ext uri="{63B3BB69-23CF-44E3-9099-C40C66FF867C}">
                  <a14:compatExt spid="_x0000_s43162"/>
                </a:ext>
                <a:ext uri="{FF2B5EF4-FFF2-40B4-BE49-F238E27FC236}">
                  <a16:creationId xmlns:a16="http://schemas.microsoft.com/office/drawing/2014/main" id="{00000000-0008-0000-0B00-00009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133</xdr:row>
          <xdr:rowOff>171450</xdr:rowOff>
        </xdr:from>
        <xdr:to>
          <xdr:col>0</xdr:col>
          <xdr:colOff>431800</xdr:colOff>
          <xdr:row>135</xdr:row>
          <xdr:rowOff>19050</xdr:rowOff>
        </xdr:to>
        <xdr:sp macro="" textlink="">
          <xdr:nvSpPr>
            <xdr:cNvPr id="43171" name="Check Box 163" hidden="1">
              <a:extLst>
                <a:ext uri="{63B3BB69-23CF-44E3-9099-C40C66FF867C}">
                  <a14:compatExt spid="_x0000_s43171"/>
                </a:ext>
                <a:ext uri="{FF2B5EF4-FFF2-40B4-BE49-F238E27FC236}">
                  <a16:creationId xmlns:a16="http://schemas.microsoft.com/office/drawing/2014/main" id="{00000000-0008-0000-0B00-0000A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134</xdr:row>
          <xdr:rowOff>171450</xdr:rowOff>
        </xdr:from>
        <xdr:to>
          <xdr:col>0</xdr:col>
          <xdr:colOff>431800</xdr:colOff>
          <xdr:row>136</xdr:row>
          <xdr:rowOff>19050</xdr:rowOff>
        </xdr:to>
        <xdr:sp macro="" textlink="">
          <xdr:nvSpPr>
            <xdr:cNvPr id="43172" name="Check Box 164" hidden="1">
              <a:extLst>
                <a:ext uri="{63B3BB69-23CF-44E3-9099-C40C66FF867C}">
                  <a14:compatExt spid="_x0000_s43172"/>
                </a:ext>
                <a:ext uri="{FF2B5EF4-FFF2-40B4-BE49-F238E27FC236}">
                  <a16:creationId xmlns:a16="http://schemas.microsoft.com/office/drawing/2014/main" id="{00000000-0008-0000-0B00-0000A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137</xdr:row>
          <xdr:rowOff>171450</xdr:rowOff>
        </xdr:from>
        <xdr:to>
          <xdr:col>0</xdr:col>
          <xdr:colOff>431800</xdr:colOff>
          <xdr:row>139</xdr:row>
          <xdr:rowOff>31750</xdr:rowOff>
        </xdr:to>
        <xdr:sp macro="" textlink="">
          <xdr:nvSpPr>
            <xdr:cNvPr id="43178" name="Check Box 170" hidden="1">
              <a:extLst>
                <a:ext uri="{63B3BB69-23CF-44E3-9099-C40C66FF867C}">
                  <a14:compatExt spid="_x0000_s43178"/>
                </a:ext>
                <a:ext uri="{FF2B5EF4-FFF2-40B4-BE49-F238E27FC236}">
                  <a16:creationId xmlns:a16="http://schemas.microsoft.com/office/drawing/2014/main" id="{00000000-0008-0000-0B00-0000A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138</xdr:row>
          <xdr:rowOff>171450</xdr:rowOff>
        </xdr:from>
        <xdr:to>
          <xdr:col>0</xdr:col>
          <xdr:colOff>431800</xdr:colOff>
          <xdr:row>140</xdr:row>
          <xdr:rowOff>31750</xdr:rowOff>
        </xdr:to>
        <xdr:sp macro="" textlink="">
          <xdr:nvSpPr>
            <xdr:cNvPr id="43180" name="Check Box 172" hidden="1">
              <a:extLst>
                <a:ext uri="{63B3BB69-23CF-44E3-9099-C40C66FF867C}">
                  <a14:compatExt spid="_x0000_s43180"/>
                </a:ext>
                <a:ext uri="{FF2B5EF4-FFF2-40B4-BE49-F238E27FC236}">
                  <a16:creationId xmlns:a16="http://schemas.microsoft.com/office/drawing/2014/main" id="{00000000-0008-0000-0B00-0000A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140</xdr:row>
          <xdr:rowOff>171450</xdr:rowOff>
        </xdr:from>
        <xdr:to>
          <xdr:col>0</xdr:col>
          <xdr:colOff>431800</xdr:colOff>
          <xdr:row>142</xdr:row>
          <xdr:rowOff>31750</xdr:rowOff>
        </xdr:to>
        <xdr:sp macro="" textlink="">
          <xdr:nvSpPr>
            <xdr:cNvPr id="43184" name="Check Box 176" hidden="1">
              <a:extLst>
                <a:ext uri="{63B3BB69-23CF-44E3-9099-C40C66FF867C}">
                  <a14:compatExt spid="_x0000_s43184"/>
                </a:ext>
                <a:ext uri="{FF2B5EF4-FFF2-40B4-BE49-F238E27FC236}">
                  <a16:creationId xmlns:a16="http://schemas.microsoft.com/office/drawing/2014/main" id="{00000000-0008-0000-0B00-0000B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142</xdr:row>
          <xdr:rowOff>171450</xdr:rowOff>
        </xdr:from>
        <xdr:to>
          <xdr:col>0</xdr:col>
          <xdr:colOff>431800</xdr:colOff>
          <xdr:row>144</xdr:row>
          <xdr:rowOff>31750</xdr:rowOff>
        </xdr:to>
        <xdr:sp macro="" textlink="">
          <xdr:nvSpPr>
            <xdr:cNvPr id="43188" name="Check Box 180" hidden="1">
              <a:extLst>
                <a:ext uri="{63B3BB69-23CF-44E3-9099-C40C66FF867C}">
                  <a14:compatExt spid="_x0000_s43188"/>
                </a:ext>
                <a:ext uri="{FF2B5EF4-FFF2-40B4-BE49-F238E27FC236}">
                  <a16:creationId xmlns:a16="http://schemas.microsoft.com/office/drawing/2014/main" id="{00000000-0008-0000-0B00-0000B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143</xdr:row>
          <xdr:rowOff>171450</xdr:rowOff>
        </xdr:from>
        <xdr:to>
          <xdr:col>0</xdr:col>
          <xdr:colOff>431800</xdr:colOff>
          <xdr:row>145</xdr:row>
          <xdr:rowOff>31750</xdr:rowOff>
        </xdr:to>
        <xdr:sp macro="" textlink="">
          <xdr:nvSpPr>
            <xdr:cNvPr id="43190" name="Check Box 182" hidden="1">
              <a:extLst>
                <a:ext uri="{63B3BB69-23CF-44E3-9099-C40C66FF867C}">
                  <a14:compatExt spid="_x0000_s43190"/>
                </a:ext>
                <a:ext uri="{FF2B5EF4-FFF2-40B4-BE49-F238E27FC236}">
                  <a16:creationId xmlns:a16="http://schemas.microsoft.com/office/drawing/2014/main" id="{00000000-0008-0000-0B00-0000B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148</xdr:row>
          <xdr:rowOff>171450</xdr:rowOff>
        </xdr:from>
        <xdr:to>
          <xdr:col>0</xdr:col>
          <xdr:colOff>431800</xdr:colOff>
          <xdr:row>150</xdr:row>
          <xdr:rowOff>50800</xdr:rowOff>
        </xdr:to>
        <xdr:sp macro="" textlink="">
          <xdr:nvSpPr>
            <xdr:cNvPr id="43198" name="Check Box 190" hidden="1">
              <a:extLst>
                <a:ext uri="{63B3BB69-23CF-44E3-9099-C40C66FF867C}">
                  <a14:compatExt spid="_x0000_s43198"/>
                </a:ext>
                <a:ext uri="{FF2B5EF4-FFF2-40B4-BE49-F238E27FC236}">
                  <a16:creationId xmlns:a16="http://schemas.microsoft.com/office/drawing/2014/main" id="{00000000-0008-0000-0B00-0000B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149</xdr:row>
          <xdr:rowOff>171450</xdr:rowOff>
        </xdr:from>
        <xdr:to>
          <xdr:col>0</xdr:col>
          <xdr:colOff>431800</xdr:colOff>
          <xdr:row>151</xdr:row>
          <xdr:rowOff>31750</xdr:rowOff>
        </xdr:to>
        <xdr:sp macro="" textlink="">
          <xdr:nvSpPr>
            <xdr:cNvPr id="43200" name="Check Box 192" hidden="1">
              <a:extLst>
                <a:ext uri="{63B3BB69-23CF-44E3-9099-C40C66FF867C}">
                  <a14:compatExt spid="_x0000_s43200"/>
                </a:ext>
                <a:ext uri="{FF2B5EF4-FFF2-40B4-BE49-F238E27FC236}">
                  <a16:creationId xmlns:a16="http://schemas.microsoft.com/office/drawing/2014/main" id="{00000000-0008-0000-0B00-0000C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150</xdr:row>
          <xdr:rowOff>171450</xdr:rowOff>
        </xdr:from>
        <xdr:to>
          <xdr:col>0</xdr:col>
          <xdr:colOff>431800</xdr:colOff>
          <xdr:row>152</xdr:row>
          <xdr:rowOff>31750</xdr:rowOff>
        </xdr:to>
        <xdr:sp macro="" textlink="">
          <xdr:nvSpPr>
            <xdr:cNvPr id="43202" name="Check Box 194" hidden="1">
              <a:extLst>
                <a:ext uri="{63B3BB69-23CF-44E3-9099-C40C66FF867C}">
                  <a14:compatExt spid="_x0000_s43202"/>
                </a:ext>
                <a:ext uri="{FF2B5EF4-FFF2-40B4-BE49-F238E27FC236}">
                  <a16:creationId xmlns:a16="http://schemas.microsoft.com/office/drawing/2014/main" id="{00000000-0008-0000-0B00-0000C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151</xdr:row>
          <xdr:rowOff>171450</xdr:rowOff>
        </xdr:from>
        <xdr:to>
          <xdr:col>0</xdr:col>
          <xdr:colOff>431800</xdr:colOff>
          <xdr:row>153</xdr:row>
          <xdr:rowOff>31750</xdr:rowOff>
        </xdr:to>
        <xdr:sp macro="" textlink="">
          <xdr:nvSpPr>
            <xdr:cNvPr id="43204" name="Check Box 196" hidden="1">
              <a:extLst>
                <a:ext uri="{63B3BB69-23CF-44E3-9099-C40C66FF867C}">
                  <a14:compatExt spid="_x0000_s43204"/>
                </a:ext>
                <a:ext uri="{FF2B5EF4-FFF2-40B4-BE49-F238E27FC236}">
                  <a16:creationId xmlns:a16="http://schemas.microsoft.com/office/drawing/2014/main" id="{00000000-0008-0000-0B00-0000C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152</xdr:row>
          <xdr:rowOff>171450</xdr:rowOff>
        </xdr:from>
        <xdr:to>
          <xdr:col>0</xdr:col>
          <xdr:colOff>431800</xdr:colOff>
          <xdr:row>154</xdr:row>
          <xdr:rowOff>31750</xdr:rowOff>
        </xdr:to>
        <xdr:sp macro="" textlink="">
          <xdr:nvSpPr>
            <xdr:cNvPr id="43206" name="Check Box 198" hidden="1">
              <a:extLst>
                <a:ext uri="{63B3BB69-23CF-44E3-9099-C40C66FF867C}">
                  <a14:compatExt spid="_x0000_s43206"/>
                </a:ext>
                <a:ext uri="{FF2B5EF4-FFF2-40B4-BE49-F238E27FC236}">
                  <a16:creationId xmlns:a16="http://schemas.microsoft.com/office/drawing/2014/main" id="{00000000-0008-0000-0B00-0000C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153</xdr:row>
          <xdr:rowOff>171450</xdr:rowOff>
        </xdr:from>
        <xdr:to>
          <xdr:col>0</xdr:col>
          <xdr:colOff>431800</xdr:colOff>
          <xdr:row>155</xdr:row>
          <xdr:rowOff>31750</xdr:rowOff>
        </xdr:to>
        <xdr:sp macro="" textlink="">
          <xdr:nvSpPr>
            <xdr:cNvPr id="43208" name="Check Box 200" hidden="1">
              <a:extLst>
                <a:ext uri="{63B3BB69-23CF-44E3-9099-C40C66FF867C}">
                  <a14:compatExt spid="_x0000_s43208"/>
                </a:ext>
                <a:ext uri="{FF2B5EF4-FFF2-40B4-BE49-F238E27FC236}">
                  <a16:creationId xmlns:a16="http://schemas.microsoft.com/office/drawing/2014/main" id="{00000000-0008-0000-0B00-0000C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158</xdr:row>
          <xdr:rowOff>171450</xdr:rowOff>
        </xdr:from>
        <xdr:to>
          <xdr:col>0</xdr:col>
          <xdr:colOff>431800</xdr:colOff>
          <xdr:row>160</xdr:row>
          <xdr:rowOff>19050</xdr:rowOff>
        </xdr:to>
        <xdr:sp macro="" textlink="">
          <xdr:nvSpPr>
            <xdr:cNvPr id="43216" name="Check Box 208" hidden="1">
              <a:extLst>
                <a:ext uri="{63B3BB69-23CF-44E3-9099-C40C66FF867C}">
                  <a14:compatExt spid="_x0000_s43216"/>
                </a:ext>
                <a:ext uri="{FF2B5EF4-FFF2-40B4-BE49-F238E27FC236}">
                  <a16:creationId xmlns:a16="http://schemas.microsoft.com/office/drawing/2014/main" id="{00000000-0008-0000-0B00-0000D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159</xdr:row>
          <xdr:rowOff>171450</xdr:rowOff>
        </xdr:from>
        <xdr:to>
          <xdr:col>0</xdr:col>
          <xdr:colOff>431800</xdr:colOff>
          <xdr:row>161</xdr:row>
          <xdr:rowOff>31750</xdr:rowOff>
        </xdr:to>
        <xdr:sp macro="" textlink="">
          <xdr:nvSpPr>
            <xdr:cNvPr id="43218" name="Check Box 210" hidden="1">
              <a:extLst>
                <a:ext uri="{63B3BB69-23CF-44E3-9099-C40C66FF867C}">
                  <a14:compatExt spid="_x0000_s43218"/>
                </a:ext>
                <a:ext uri="{FF2B5EF4-FFF2-40B4-BE49-F238E27FC236}">
                  <a16:creationId xmlns:a16="http://schemas.microsoft.com/office/drawing/2014/main" id="{00000000-0008-0000-0B00-0000D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160</xdr:row>
          <xdr:rowOff>171450</xdr:rowOff>
        </xdr:from>
        <xdr:to>
          <xdr:col>0</xdr:col>
          <xdr:colOff>431800</xdr:colOff>
          <xdr:row>162</xdr:row>
          <xdr:rowOff>31750</xdr:rowOff>
        </xdr:to>
        <xdr:sp macro="" textlink="">
          <xdr:nvSpPr>
            <xdr:cNvPr id="43220" name="Check Box 212" hidden="1">
              <a:extLst>
                <a:ext uri="{63B3BB69-23CF-44E3-9099-C40C66FF867C}">
                  <a14:compatExt spid="_x0000_s43220"/>
                </a:ext>
                <a:ext uri="{FF2B5EF4-FFF2-40B4-BE49-F238E27FC236}">
                  <a16:creationId xmlns:a16="http://schemas.microsoft.com/office/drawing/2014/main" id="{00000000-0008-0000-0B00-0000D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162</xdr:row>
          <xdr:rowOff>0</xdr:rowOff>
        </xdr:from>
        <xdr:to>
          <xdr:col>0</xdr:col>
          <xdr:colOff>431800</xdr:colOff>
          <xdr:row>163</xdr:row>
          <xdr:rowOff>38100</xdr:rowOff>
        </xdr:to>
        <xdr:sp macro="" textlink="">
          <xdr:nvSpPr>
            <xdr:cNvPr id="43221" name="Check Box 213" hidden="1">
              <a:extLst>
                <a:ext uri="{63B3BB69-23CF-44E3-9099-C40C66FF867C}">
                  <a14:compatExt spid="_x0000_s43221"/>
                </a:ext>
                <a:ext uri="{FF2B5EF4-FFF2-40B4-BE49-F238E27FC236}">
                  <a16:creationId xmlns:a16="http://schemas.microsoft.com/office/drawing/2014/main" id="{00000000-0008-0000-0B00-0000D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167</xdr:row>
          <xdr:rowOff>171450</xdr:rowOff>
        </xdr:from>
        <xdr:to>
          <xdr:col>0</xdr:col>
          <xdr:colOff>431800</xdr:colOff>
          <xdr:row>169</xdr:row>
          <xdr:rowOff>31750</xdr:rowOff>
        </xdr:to>
        <xdr:sp macro="" textlink="">
          <xdr:nvSpPr>
            <xdr:cNvPr id="43225" name="Check Box 217" hidden="1">
              <a:extLst>
                <a:ext uri="{63B3BB69-23CF-44E3-9099-C40C66FF867C}">
                  <a14:compatExt spid="_x0000_s43225"/>
                </a:ext>
                <a:ext uri="{FF2B5EF4-FFF2-40B4-BE49-F238E27FC236}">
                  <a16:creationId xmlns:a16="http://schemas.microsoft.com/office/drawing/2014/main" id="{00000000-0008-0000-0B00-0000D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169</xdr:row>
          <xdr:rowOff>171450</xdr:rowOff>
        </xdr:from>
        <xdr:to>
          <xdr:col>0</xdr:col>
          <xdr:colOff>431800</xdr:colOff>
          <xdr:row>171</xdr:row>
          <xdr:rowOff>31750</xdr:rowOff>
        </xdr:to>
        <xdr:sp macro="" textlink="">
          <xdr:nvSpPr>
            <xdr:cNvPr id="43227" name="Check Box 219" hidden="1">
              <a:extLst>
                <a:ext uri="{63B3BB69-23CF-44E3-9099-C40C66FF867C}">
                  <a14:compatExt spid="_x0000_s43227"/>
                </a:ext>
                <a:ext uri="{FF2B5EF4-FFF2-40B4-BE49-F238E27FC236}">
                  <a16:creationId xmlns:a16="http://schemas.microsoft.com/office/drawing/2014/main" id="{00000000-0008-0000-0B00-0000D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170</xdr:row>
          <xdr:rowOff>171450</xdr:rowOff>
        </xdr:from>
        <xdr:to>
          <xdr:col>0</xdr:col>
          <xdr:colOff>431800</xdr:colOff>
          <xdr:row>172</xdr:row>
          <xdr:rowOff>31750</xdr:rowOff>
        </xdr:to>
        <xdr:sp macro="" textlink="">
          <xdr:nvSpPr>
            <xdr:cNvPr id="43229" name="Check Box 221" hidden="1">
              <a:extLst>
                <a:ext uri="{63B3BB69-23CF-44E3-9099-C40C66FF867C}">
                  <a14:compatExt spid="_x0000_s43229"/>
                </a:ext>
                <a:ext uri="{FF2B5EF4-FFF2-40B4-BE49-F238E27FC236}">
                  <a16:creationId xmlns:a16="http://schemas.microsoft.com/office/drawing/2014/main" id="{00000000-0008-0000-0B00-0000D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171</xdr:row>
          <xdr:rowOff>171450</xdr:rowOff>
        </xdr:from>
        <xdr:to>
          <xdr:col>0</xdr:col>
          <xdr:colOff>431800</xdr:colOff>
          <xdr:row>173</xdr:row>
          <xdr:rowOff>31750</xdr:rowOff>
        </xdr:to>
        <xdr:sp macro="" textlink="">
          <xdr:nvSpPr>
            <xdr:cNvPr id="43231" name="Check Box 223" hidden="1">
              <a:extLst>
                <a:ext uri="{63B3BB69-23CF-44E3-9099-C40C66FF867C}">
                  <a14:compatExt spid="_x0000_s43231"/>
                </a:ext>
                <a:ext uri="{FF2B5EF4-FFF2-40B4-BE49-F238E27FC236}">
                  <a16:creationId xmlns:a16="http://schemas.microsoft.com/office/drawing/2014/main" id="{00000000-0008-0000-0B00-0000D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172</xdr:row>
          <xdr:rowOff>171450</xdr:rowOff>
        </xdr:from>
        <xdr:to>
          <xdr:col>0</xdr:col>
          <xdr:colOff>431800</xdr:colOff>
          <xdr:row>174</xdr:row>
          <xdr:rowOff>31750</xdr:rowOff>
        </xdr:to>
        <xdr:sp macro="" textlink="">
          <xdr:nvSpPr>
            <xdr:cNvPr id="43233" name="Check Box 225" hidden="1">
              <a:extLst>
                <a:ext uri="{63B3BB69-23CF-44E3-9099-C40C66FF867C}">
                  <a14:compatExt spid="_x0000_s43233"/>
                </a:ext>
                <a:ext uri="{FF2B5EF4-FFF2-40B4-BE49-F238E27FC236}">
                  <a16:creationId xmlns:a16="http://schemas.microsoft.com/office/drawing/2014/main" id="{00000000-0008-0000-0B00-0000E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176</xdr:row>
          <xdr:rowOff>171450</xdr:rowOff>
        </xdr:from>
        <xdr:to>
          <xdr:col>0</xdr:col>
          <xdr:colOff>431800</xdr:colOff>
          <xdr:row>178</xdr:row>
          <xdr:rowOff>12700</xdr:rowOff>
        </xdr:to>
        <xdr:sp macro="" textlink="">
          <xdr:nvSpPr>
            <xdr:cNvPr id="43239" name="Check Box 231" hidden="1">
              <a:extLst>
                <a:ext uri="{63B3BB69-23CF-44E3-9099-C40C66FF867C}">
                  <a14:compatExt spid="_x0000_s43239"/>
                </a:ext>
                <a:ext uri="{FF2B5EF4-FFF2-40B4-BE49-F238E27FC236}">
                  <a16:creationId xmlns:a16="http://schemas.microsoft.com/office/drawing/2014/main" id="{00000000-0008-0000-0B00-0000E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177</xdr:row>
          <xdr:rowOff>171450</xdr:rowOff>
        </xdr:from>
        <xdr:to>
          <xdr:col>0</xdr:col>
          <xdr:colOff>431800</xdr:colOff>
          <xdr:row>179</xdr:row>
          <xdr:rowOff>19050</xdr:rowOff>
        </xdr:to>
        <xdr:sp macro="" textlink="">
          <xdr:nvSpPr>
            <xdr:cNvPr id="43241" name="Check Box 233" hidden="1">
              <a:extLst>
                <a:ext uri="{63B3BB69-23CF-44E3-9099-C40C66FF867C}">
                  <a14:compatExt spid="_x0000_s43241"/>
                </a:ext>
                <a:ext uri="{FF2B5EF4-FFF2-40B4-BE49-F238E27FC236}">
                  <a16:creationId xmlns:a16="http://schemas.microsoft.com/office/drawing/2014/main" id="{00000000-0008-0000-0B00-0000E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178</xdr:row>
          <xdr:rowOff>171450</xdr:rowOff>
        </xdr:from>
        <xdr:to>
          <xdr:col>0</xdr:col>
          <xdr:colOff>431800</xdr:colOff>
          <xdr:row>180</xdr:row>
          <xdr:rowOff>31750</xdr:rowOff>
        </xdr:to>
        <xdr:sp macro="" textlink="">
          <xdr:nvSpPr>
            <xdr:cNvPr id="43243" name="Check Box 235" hidden="1">
              <a:extLst>
                <a:ext uri="{63B3BB69-23CF-44E3-9099-C40C66FF867C}">
                  <a14:compatExt spid="_x0000_s43243"/>
                </a:ext>
                <a:ext uri="{FF2B5EF4-FFF2-40B4-BE49-F238E27FC236}">
                  <a16:creationId xmlns:a16="http://schemas.microsoft.com/office/drawing/2014/main" id="{00000000-0008-0000-0B00-0000E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182</xdr:row>
          <xdr:rowOff>171450</xdr:rowOff>
        </xdr:from>
        <xdr:to>
          <xdr:col>0</xdr:col>
          <xdr:colOff>431800</xdr:colOff>
          <xdr:row>184</xdr:row>
          <xdr:rowOff>12700</xdr:rowOff>
        </xdr:to>
        <xdr:sp macro="" textlink="">
          <xdr:nvSpPr>
            <xdr:cNvPr id="43251" name="Check Box 243" hidden="1">
              <a:extLst>
                <a:ext uri="{63B3BB69-23CF-44E3-9099-C40C66FF867C}">
                  <a14:compatExt spid="_x0000_s43251"/>
                </a:ext>
                <a:ext uri="{FF2B5EF4-FFF2-40B4-BE49-F238E27FC236}">
                  <a16:creationId xmlns:a16="http://schemas.microsoft.com/office/drawing/2014/main" id="{00000000-0008-0000-0B00-0000F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183</xdr:row>
          <xdr:rowOff>171450</xdr:rowOff>
        </xdr:from>
        <xdr:to>
          <xdr:col>0</xdr:col>
          <xdr:colOff>431800</xdr:colOff>
          <xdr:row>185</xdr:row>
          <xdr:rowOff>19050</xdr:rowOff>
        </xdr:to>
        <xdr:sp macro="" textlink="">
          <xdr:nvSpPr>
            <xdr:cNvPr id="43253" name="Check Box 245" hidden="1">
              <a:extLst>
                <a:ext uri="{63B3BB69-23CF-44E3-9099-C40C66FF867C}">
                  <a14:compatExt spid="_x0000_s43253"/>
                </a:ext>
                <a:ext uri="{FF2B5EF4-FFF2-40B4-BE49-F238E27FC236}">
                  <a16:creationId xmlns:a16="http://schemas.microsoft.com/office/drawing/2014/main" id="{00000000-0008-0000-0B00-0000F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184</xdr:row>
          <xdr:rowOff>171450</xdr:rowOff>
        </xdr:from>
        <xdr:to>
          <xdr:col>0</xdr:col>
          <xdr:colOff>431800</xdr:colOff>
          <xdr:row>186</xdr:row>
          <xdr:rowOff>31750</xdr:rowOff>
        </xdr:to>
        <xdr:sp macro="" textlink="">
          <xdr:nvSpPr>
            <xdr:cNvPr id="43255" name="Check Box 247" hidden="1">
              <a:extLst>
                <a:ext uri="{63B3BB69-23CF-44E3-9099-C40C66FF867C}">
                  <a14:compatExt spid="_x0000_s43255"/>
                </a:ext>
                <a:ext uri="{FF2B5EF4-FFF2-40B4-BE49-F238E27FC236}">
                  <a16:creationId xmlns:a16="http://schemas.microsoft.com/office/drawing/2014/main" id="{00000000-0008-0000-0B00-0000F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185</xdr:row>
          <xdr:rowOff>171450</xdr:rowOff>
        </xdr:from>
        <xdr:to>
          <xdr:col>0</xdr:col>
          <xdr:colOff>431800</xdr:colOff>
          <xdr:row>187</xdr:row>
          <xdr:rowOff>31750</xdr:rowOff>
        </xdr:to>
        <xdr:sp macro="" textlink="">
          <xdr:nvSpPr>
            <xdr:cNvPr id="43257" name="Check Box 249" hidden="1">
              <a:extLst>
                <a:ext uri="{63B3BB69-23CF-44E3-9099-C40C66FF867C}">
                  <a14:compatExt spid="_x0000_s43257"/>
                </a:ext>
                <a:ext uri="{FF2B5EF4-FFF2-40B4-BE49-F238E27FC236}">
                  <a16:creationId xmlns:a16="http://schemas.microsoft.com/office/drawing/2014/main" id="{00000000-0008-0000-0B00-0000F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186</xdr:row>
          <xdr:rowOff>171450</xdr:rowOff>
        </xdr:from>
        <xdr:to>
          <xdr:col>0</xdr:col>
          <xdr:colOff>431800</xdr:colOff>
          <xdr:row>188</xdr:row>
          <xdr:rowOff>31750</xdr:rowOff>
        </xdr:to>
        <xdr:sp macro="" textlink="">
          <xdr:nvSpPr>
            <xdr:cNvPr id="43259" name="Check Box 251" hidden="1">
              <a:extLst>
                <a:ext uri="{63B3BB69-23CF-44E3-9099-C40C66FF867C}">
                  <a14:compatExt spid="_x0000_s43259"/>
                </a:ext>
                <a:ext uri="{FF2B5EF4-FFF2-40B4-BE49-F238E27FC236}">
                  <a16:creationId xmlns:a16="http://schemas.microsoft.com/office/drawing/2014/main" id="{00000000-0008-0000-0B00-0000F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187</xdr:row>
          <xdr:rowOff>171450</xdr:rowOff>
        </xdr:from>
        <xdr:to>
          <xdr:col>0</xdr:col>
          <xdr:colOff>431800</xdr:colOff>
          <xdr:row>189</xdr:row>
          <xdr:rowOff>31750</xdr:rowOff>
        </xdr:to>
        <xdr:sp macro="" textlink="">
          <xdr:nvSpPr>
            <xdr:cNvPr id="43261" name="Check Box 253" hidden="1">
              <a:extLst>
                <a:ext uri="{63B3BB69-23CF-44E3-9099-C40C66FF867C}">
                  <a14:compatExt spid="_x0000_s43261"/>
                </a:ext>
                <a:ext uri="{FF2B5EF4-FFF2-40B4-BE49-F238E27FC236}">
                  <a16:creationId xmlns:a16="http://schemas.microsoft.com/office/drawing/2014/main" id="{00000000-0008-0000-0B00-0000F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188</xdr:row>
          <xdr:rowOff>171450</xdr:rowOff>
        </xdr:from>
        <xdr:to>
          <xdr:col>0</xdr:col>
          <xdr:colOff>431800</xdr:colOff>
          <xdr:row>190</xdr:row>
          <xdr:rowOff>31750</xdr:rowOff>
        </xdr:to>
        <xdr:sp macro="" textlink="">
          <xdr:nvSpPr>
            <xdr:cNvPr id="43263" name="Check Box 255" hidden="1">
              <a:extLst>
                <a:ext uri="{63B3BB69-23CF-44E3-9099-C40C66FF867C}">
                  <a14:compatExt spid="_x0000_s43263"/>
                </a:ext>
                <a:ext uri="{FF2B5EF4-FFF2-40B4-BE49-F238E27FC236}">
                  <a16:creationId xmlns:a16="http://schemas.microsoft.com/office/drawing/2014/main" id="{00000000-0008-0000-0B00-0000F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192</xdr:row>
          <xdr:rowOff>171450</xdr:rowOff>
        </xdr:from>
        <xdr:to>
          <xdr:col>0</xdr:col>
          <xdr:colOff>431800</xdr:colOff>
          <xdr:row>194</xdr:row>
          <xdr:rowOff>12700</xdr:rowOff>
        </xdr:to>
        <xdr:sp macro="" textlink="">
          <xdr:nvSpPr>
            <xdr:cNvPr id="43269" name="Check Box 261" hidden="1">
              <a:extLst>
                <a:ext uri="{63B3BB69-23CF-44E3-9099-C40C66FF867C}">
                  <a14:compatExt spid="_x0000_s43269"/>
                </a:ext>
                <a:ext uri="{FF2B5EF4-FFF2-40B4-BE49-F238E27FC236}">
                  <a16:creationId xmlns:a16="http://schemas.microsoft.com/office/drawing/2014/main" id="{00000000-0008-0000-0B00-000005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194</xdr:row>
          <xdr:rowOff>171450</xdr:rowOff>
        </xdr:from>
        <xdr:to>
          <xdr:col>0</xdr:col>
          <xdr:colOff>431800</xdr:colOff>
          <xdr:row>196</xdr:row>
          <xdr:rowOff>31750</xdr:rowOff>
        </xdr:to>
        <xdr:sp macro="" textlink="">
          <xdr:nvSpPr>
            <xdr:cNvPr id="43273" name="Check Box 265" hidden="1">
              <a:extLst>
                <a:ext uri="{63B3BB69-23CF-44E3-9099-C40C66FF867C}">
                  <a14:compatExt spid="_x0000_s43273"/>
                </a:ext>
                <a:ext uri="{FF2B5EF4-FFF2-40B4-BE49-F238E27FC236}">
                  <a16:creationId xmlns:a16="http://schemas.microsoft.com/office/drawing/2014/main" id="{00000000-0008-0000-0B00-000009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195</xdr:row>
          <xdr:rowOff>171450</xdr:rowOff>
        </xdr:from>
        <xdr:to>
          <xdr:col>0</xdr:col>
          <xdr:colOff>431800</xdr:colOff>
          <xdr:row>197</xdr:row>
          <xdr:rowOff>31750</xdr:rowOff>
        </xdr:to>
        <xdr:sp macro="" textlink="">
          <xdr:nvSpPr>
            <xdr:cNvPr id="43275" name="Check Box 267" hidden="1">
              <a:extLst>
                <a:ext uri="{63B3BB69-23CF-44E3-9099-C40C66FF867C}">
                  <a14:compatExt spid="_x0000_s43275"/>
                </a:ext>
                <a:ext uri="{FF2B5EF4-FFF2-40B4-BE49-F238E27FC236}">
                  <a16:creationId xmlns:a16="http://schemas.microsoft.com/office/drawing/2014/main" id="{00000000-0008-0000-0B00-00000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196</xdr:row>
          <xdr:rowOff>171450</xdr:rowOff>
        </xdr:from>
        <xdr:to>
          <xdr:col>0</xdr:col>
          <xdr:colOff>431800</xdr:colOff>
          <xdr:row>198</xdr:row>
          <xdr:rowOff>31750</xdr:rowOff>
        </xdr:to>
        <xdr:sp macro="" textlink="">
          <xdr:nvSpPr>
            <xdr:cNvPr id="43277" name="Check Box 269" hidden="1">
              <a:extLst>
                <a:ext uri="{63B3BB69-23CF-44E3-9099-C40C66FF867C}">
                  <a14:compatExt spid="_x0000_s43277"/>
                </a:ext>
                <a:ext uri="{FF2B5EF4-FFF2-40B4-BE49-F238E27FC236}">
                  <a16:creationId xmlns:a16="http://schemas.microsoft.com/office/drawing/2014/main" id="{00000000-0008-0000-0B00-00000D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197</xdr:row>
          <xdr:rowOff>171450</xdr:rowOff>
        </xdr:from>
        <xdr:to>
          <xdr:col>0</xdr:col>
          <xdr:colOff>431800</xdr:colOff>
          <xdr:row>199</xdr:row>
          <xdr:rowOff>31750</xdr:rowOff>
        </xdr:to>
        <xdr:sp macro="" textlink="">
          <xdr:nvSpPr>
            <xdr:cNvPr id="43279" name="Check Box 271" hidden="1">
              <a:extLst>
                <a:ext uri="{63B3BB69-23CF-44E3-9099-C40C66FF867C}">
                  <a14:compatExt spid="_x0000_s43279"/>
                </a:ext>
                <a:ext uri="{FF2B5EF4-FFF2-40B4-BE49-F238E27FC236}">
                  <a16:creationId xmlns:a16="http://schemas.microsoft.com/office/drawing/2014/main" id="{00000000-0008-0000-0B00-00000F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198</xdr:row>
          <xdr:rowOff>171450</xdr:rowOff>
        </xdr:from>
        <xdr:to>
          <xdr:col>0</xdr:col>
          <xdr:colOff>431800</xdr:colOff>
          <xdr:row>200</xdr:row>
          <xdr:rowOff>31750</xdr:rowOff>
        </xdr:to>
        <xdr:sp macro="" textlink="">
          <xdr:nvSpPr>
            <xdr:cNvPr id="43281" name="Check Box 273" hidden="1">
              <a:extLst>
                <a:ext uri="{63B3BB69-23CF-44E3-9099-C40C66FF867C}">
                  <a14:compatExt spid="_x0000_s43281"/>
                </a:ext>
                <a:ext uri="{FF2B5EF4-FFF2-40B4-BE49-F238E27FC236}">
                  <a16:creationId xmlns:a16="http://schemas.microsoft.com/office/drawing/2014/main" id="{00000000-0008-0000-0B00-000011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204</xdr:row>
          <xdr:rowOff>171450</xdr:rowOff>
        </xdr:from>
        <xdr:to>
          <xdr:col>0</xdr:col>
          <xdr:colOff>431800</xdr:colOff>
          <xdr:row>206</xdr:row>
          <xdr:rowOff>31750</xdr:rowOff>
        </xdr:to>
        <xdr:sp macro="" textlink="">
          <xdr:nvSpPr>
            <xdr:cNvPr id="43285" name="Check Box 277" hidden="1">
              <a:extLst>
                <a:ext uri="{63B3BB69-23CF-44E3-9099-C40C66FF867C}">
                  <a14:compatExt spid="_x0000_s43285"/>
                </a:ext>
                <a:ext uri="{FF2B5EF4-FFF2-40B4-BE49-F238E27FC236}">
                  <a16:creationId xmlns:a16="http://schemas.microsoft.com/office/drawing/2014/main" id="{00000000-0008-0000-0B00-000015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205</xdr:row>
          <xdr:rowOff>171450</xdr:rowOff>
        </xdr:from>
        <xdr:to>
          <xdr:col>0</xdr:col>
          <xdr:colOff>431800</xdr:colOff>
          <xdr:row>207</xdr:row>
          <xdr:rowOff>31750</xdr:rowOff>
        </xdr:to>
        <xdr:sp macro="" textlink="">
          <xdr:nvSpPr>
            <xdr:cNvPr id="43286" name="Check Box 278" hidden="1">
              <a:extLst>
                <a:ext uri="{63B3BB69-23CF-44E3-9099-C40C66FF867C}">
                  <a14:compatExt spid="_x0000_s43286"/>
                </a:ext>
                <a:ext uri="{FF2B5EF4-FFF2-40B4-BE49-F238E27FC236}">
                  <a16:creationId xmlns:a16="http://schemas.microsoft.com/office/drawing/2014/main" id="{00000000-0008-0000-0B00-000016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206</xdr:row>
          <xdr:rowOff>171450</xdr:rowOff>
        </xdr:from>
        <xdr:to>
          <xdr:col>0</xdr:col>
          <xdr:colOff>431800</xdr:colOff>
          <xdr:row>208</xdr:row>
          <xdr:rowOff>31750</xdr:rowOff>
        </xdr:to>
        <xdr:sp macro="" textlink="">
          <xdr:nvSpPr>
            <xdr:cNvPr id="43288" name="Check Box 280" hidden="1">
              <a:extLst>
                <a:ext uri="{63B3BB69-23CF-44E3-9099-C40C66FF867C}">
                  <a14:compatExt spid="_x0000_s43288"/>
                </a:ext>
                <a:ext uri="{FF2B5EF4-FFF2-40B4-BE49-F238E27FC236}">
                  <a16:creationId xmlns:a16="http://schemas.microsoft.com/office/drawing/2014/main" id="{00000000-0008-0000-0B00-000018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207</xdr:row>
          <xdr:rowOff>171450</xdr:rowOff>
        </xdr:from>
        <xdr:to>
          <xdr:col>0</xdr:col>
          <xdr:colOff>431800</xdr:colOff>
          <xdr:row>209</xdr:row>
          <xdr:rowOff>31750</xdr:rowOff>
        </xdr:to>
        <xdr:sp macro="" textlink="">
          <xdr:nvSpPr>
            <xdr:cNvPr id="43290" name="Check Box 282" hidden="1">
              <a:extLst>
                <a:ext uri="{63B3BB69-23CF-44E3-9099-C40C66FF867C}">
                  <a14:compatExt spid="_x0000_s43290"/>
                </a:ext>
                <a:ext uri="{FF2B5EF4-FFF2-40B4-BE49-F238E27FC236}">
                  <a16:creationId xmlns:a16="http://schemas.microsoft.com/office/drawing/2014/main" id="{00000000-0008-0000-0B00-00001A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208</xdr:row>
          <xdr:rowOff>171450</xdr:rowOff>
        </xdr:from>
        <xdr:to>
          <xdr:col>0</xdr:col>
          <xdr:colOff>431800</xdr:colOff>
          <xdr:row>210</xdr:row>
          <xdr:rowOff>31750</xdr:rowOff>
        </xdr:to>
        <xdr:sp macro="" textlink="">
          <xdr:nvSpPr>
            <xdr:cNvPr id="43292" name="Check Box 284" hidden="1">
              <a:extLst>
                <a:ext uri="{63B3BB69-23CF-44E3-9099-C40C66FF867C}">
                  <a14:compatExt spid="_x0000_s43292"/>
                </a:ext>
                <a:ext uri="{FF2B5EF4-FFF2-40B4-BE49-F238E27FC236}">
                  <a16:creationId xmlns:a16="http://schemas.microsoft.com/office/drawing/2014/main" id="{00000000-0008-0000-0B00-00001C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209</xdr:row>
          <xdr:rowOff>171450</xdr:rowOff>
        </xdr:from>
        <xdr:to>
          <xdr:col>0</xdr:col>
          <xdr:colOff>431800</xdr:colOff>
          <xdr:row>211</xdr:row>
          <xdr:rowOff>31750</xdr:rowOff>
        </xdr:to>
        <xdr:sp macro="" textlink="">
          <xdr:nvSpPr>
            <xdr:cNvPr id="43294" name="Check Box 286" hidden="1">
              <a:extLst>
                <a:ext uri="{63B3BB69-23CF-44E3-9099-C40C66FF867C}">
                  <a14:compatExt spid="_x0000_s43294"/>
                </a:ext>
                <a:ext uri="{FF2B5EF4-FFF2-40B4-BE49-F238E27FC236}">
                  <a16:creationId xmlns:a16="http://schemas.microsoft.com/office/drawing/2014/main" id="{00000000-0008-0000-0B00-00001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215</xdr:row>
          <xdr:rowOff>171450</xdr:rowOff>
        </xdr:from>
        <xdr:to>
          <xdr:col>0</xdr:col>
          <xdr:colOff>431800</xdr:colOff>
          <xdr:row>217</xdr:row>
          <xdr:rowOff>31750</xdr:rowOff>
        </xdr:to>
        <xdr:sp macro="" textlink="">
          <xdr:nvSpPr>
            <xdr:cNvPr id="43297" name="Check Box 289" hidden="1">
              <a:extLst>
                <a:ext uri="{63B3BB69-23CF-44E3-9099-C40C66FF867C}">
                  <a14:compatExt spid="_x0000_s43297"/>
                </a:ext>
                <a:ext uri="{FF2B5EF4-FFF2-40B4-BE49-F238E27FC236}">
                  <a16:creationId xmlns:a16="http://schemas.microsoft.com/office/drawing/2014/main" id="{00000000-0008-0000-0B00-000021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216</xdr:row>
          <xdr:rowOff>171450</xdr:rowOff>
        </xdr:from>
        <xdr:to>
          <xdr:col>0</xdr:col>
          <xdr:colOff>431800</xdr:colOff>
          <xdr:row>218</xdr:row>
          <xdr:rowOff>31750</xdr:rowOff>
        </xdr:to>
        <xdr:sp macro="" textlink="">
          <xdr:nvSpPr>
            <xdr:cNvPr id="43299" name="Check Box 291" hidden="1">
              <a:extLst>
                <a:ext uri="{63B3BB69-23CF-44E3-9099-C40C66FF867C}">
                  <a14:compatExt spid="_x0000_s43299"/>
                </a:ext>
                <a:ext uri="{FF2B5EF4-FFF2-40B4-BE49-F238E27FC236}">
                  <a16:creationId xmlns:a16="http://schemas.microsoft.com/office/drawing/2014/main" id="{00000000-0008-0000-0B00-000023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217</xdr:row>
          <xdr:rowOff>171450</xdr:rowOff>
        </xdr:from>
        <xdr:to>
          <xdr:col>0</xdr:col>
          <xdr:colOff>431800</xdr:colOff>
          <xdr:row>219</xdr:row>
          <xdr:rowOff>31750</xdr:rowOff>
        </xdr:to>
        <xdr:sp macro="" textlink="">
          <xdr:nvSpPr>
            <xdr:cNvPr id="43301" name="Check Box 293" hidden="1">
              <a:extLst>
                <a:ext uri="{63B3BB69-23CF-44E3-9099-C40C66FF867C}">
                  <a14:compatExt spid="_x0000_s43301"/>
                </a:ext>
                <a:ext uri="{FF2B5EF4-FFF2-40B4-BE49-F238E27FC236}">
                  <a16:creationId xmlns:a16="http://schemas.microsoft.com/office/drawing/2014/main" id="{00000000-0008-0000-0B00-000025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218</xdr:row>
          <xdr:rowOff>171450</xdr:rowOff>
        </xdr:from>
        <xdr:to>
          <xdr:col>0</xdr:col>
          <xdr:colOff>431800</xdr:colOff>
          <xdr:row>220</xdr:row>
          <xdr:rowOff>31750</xdr:rowOff>
        </xdr:to>
        <xdr:sp macro="" textlink="">
          <xdr:nvSpPr>
            <xdr:cNvPr id="43303" name="Check Box 295" hidden="1">
              <a:extLst>
                <a:ext uri="{63B3BB69-23CF-44E3-9099-C40C66FF867C}">
                  <a14:compatExt spid="_x0000_s43303"/>
                </a:ext>
                <a:ext uri="{FF2B5EF4-FFF2-40B4-BE49-F238E27FC236}">
                  <a16:creationId xmlns:a16="http://schemas.microsoft.com/office/drawing/2014/main" id="{00000000-0008-0000-0B00-000027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219</xdr:row>
          <xdr:rowOff>171450</xdr:rowOff>
        </xdr:from>
        <xdr:to>
          <xdr:col>0</xdr:col>
          <xdr:colOff>431800</xdr:colOff>
          <xdr:row>221</xdr:row>
          <xdr:rowOff>31750</xdr:rowOff>
        </xdr:to>
        <xdr:sp macro="" textlink="">
          <xdr:nvSpPr>
            <xdr:cNvPr id="43305" name="Check Box 297" hidden="1">
              <a:extLst>
                <a:ext uri="{63B3BB69-23CF-44E3-9099-C40C66FF867C}">
                  <a14:compatExt spid="_x0000_s43305"/>
                </a:ext>
                <a:ext uri="{FF2B5EF4-FFF2-40B4-BE49-F238E27FC236}">
                  <a16:creationId xmlns:a16="http://schemas.microsoft.com/office/drawing/2014/main" id="{00000000-0008-0000-0B00-000029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225</xdr:row>
          <xdr:rowOff>171450</xdr:rowOff>
        </xdr:from>
        <xdr:to>
          <xdr:col>0</xdr:col>
          <xdr:colOff>431800</xdr:colOff>
          <xdr:row>227</xdr:row>
          <xdr:rowOff>31750</xdr:rowOff>
        </xdr:to>
        <xdr:sp macro="" textlink="">
          <xdr:nvSpPr>
            <xdr:cNvPr id="43307" name="Check Box 299" hidden="1">
              <a:extLst>
                <a:ext uri="{63B3BB69-23CF-44E3-9099-C40C66FF867C}">
                  <a14:compatExt spid="_x0000_s43307"/>
                </a:ext>
                <a:ext uri="{FF2B5EF4-FFF2-40B4-BE49-F238E27FC236}">
                  <a16:creationId xmlns:a16="http://schemas.microsoft.com/office/drawing/2014/main" id="{00000000-0008-0000-0B00-00002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226</xdr:row>
          <xdr:rowOff>171450</xdr:rowOff>
        </xdr:from>
        <xdr:to>
          <xdr:col>0</xdr:col>
          <xdr:colOff>431800</xdr:colOff>
          <xdr:row>228</xdr:row>
          <xdr:rowOff>31750</xdr:rowOff>
        </xdr:to>
        <xdr:sp macro="" textlink="">
          <xdr:nvSpPr>
            <xdr:cNvPr id="43309" name="Check Box 301" hidden="1">
              <a:extLst>
                <a:ext uri="{63B3BB69-23CF-44E3-9099-C40C66FF867C}">
                  <a14:compatExt spid="_x0000_s43309"/>
                </a:ext>
                <a:ext uri="{FF2B5EF4-FFF2-40B4-BE49-F238E27FC236}">
                  <a16:creationId xmlns:a16="http://schemas.microsoft.com/office/drawing/2014/main" id="{00000000-0008-0000-0B00-00002D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227</xdr:row>
          <xdr:rowOff>171450</xdr:rowOff>
        </xdr:from>
        <xdr:to>
          <xdr:col>0</xdr:col>
          <xdr:colOff>431800</xdr:colOff>
          <xdr:row>229</xdr:row>
          <xdr:rowOff>31750</xdr:rowOff>
        </xdr:to>
        <xdr:sp macro="" textlink="">
          <xdr:nvSpPr>
            <xdr:cNvPr id="43311" name="Check Box 303" hidden="1">
              <a:extLst>
                <a:ext uri="{63B3BB69-23CF-44E3-9099-C40C66FF867C}">
                  <a14:compatExt spid="_x0000_s43311"/>
                </a:ext>
                <a:ext uri="{FF2B5EF4-FFF2-40B4-BE49-F238E27FC236}">
                  <a16:creationId xmlns:a16="http://schemas.microsoft.com/office/drawing/2014/main" id="{00000000-0008-0000-0B00-00002F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236</xdr:row>
          <xdr:rowOff>171450</xdr:rowOff>
        </xdr:from>
        <xdr:to>
          <xdr:col>0</xdr:col>
          <xdr:colOff>431800</xdr:colOff>
          <xdr:row>238</xdr:row>
          <xdr:rowOff>31750</xdr:rowOff>
        </xdr:to>
        <xdr:sp macro="" textlink="">
          <xdr:nvSpPr>
            <xdr:cNvPr id="43330" name="Check Box 322" hidden="1">
              <a:extLst>
                <a:ext uri="{63B3BB69-23CF-44E3-9099-C40C66FF867C}">
                  <a14:compatExt spid="_x0000_s43330"/>
                </a:ext>
                <a:ext uri="{FF2B5EF4-FFF2-40B4-BE49-F238E27FC236}">
                  <a16:creationId xmlns:a16="http://schemas.microsoft.com/office/drawing/2014/main" id="{00000000-0008-0000-0B00-000042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237</xdr:row>
          <xdr:rowOff>171450</xdr:rowOff>
        </xdr:from>
        <xdr:to>
          <xdr:col>0</xdr:col>
          <xdr:colOff>431800</xdr:colOff>
          <xdr:row>239</xdr:row>
          <xdr:rowOff>31750</xdr:rowOff>
        </xdr:to>
        <xdr:sp macro="" textlink="">
          <xdr:nvSpPr>
            <xdr:cNvPr id="43332" name="Check Box 324" hidden="1">
              <a:extLst>
                <a:ext uri="{63B3BB69-23CF-44E3-9099-C40C66FF867C}">
                  <a14:compatExt spid="_x0000_s43332"/>
                </a:ext>
                <a:ext uri="{FF2B5EF4-FFF2-40B4-BE49-F238E27FC236}">
                  <a16:creationId xmlns:a16="http://schemas.microsoft.com/office/drawing/2014/main" id="{00000000-0008-0000-0B00-00004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91</xdr:row>
          <xdr:rowOff>0</xdr:rowOff>
        </xdr:from>
        <xdr:to>
          <xdr:col>0</xdr:col>
          <xdr:colOff>431800</xdr:colOff>
          <xdr:row>92</xdr:row>
          <xdr:rowOff>31750</xdr:rowOff>
        </xdr:to>
        <xdr:sp macro="" textlink="">
          <xdr:nvSpPr>
            <xdr:cNvPr id="43586" name="Check Box 578" hidden="1">
              <a:extLst>
                <a:ext uri="{63B3BB69-23CF-44E3-9099-C40C66FF867C}">
                  <a14:compatExt spid="_x0000_s43586"/>
                </a:ext>
                <a:ext uri="{FF2B5EF4-FFF2-40B4-BE49-F238E27FC236}">
                  <a16:creationId xmlns:a16="http://schemas.microsoft.com/office/drawing/2014/main" id="{00000000-0008-0000-0B00-00004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96</xdr:row>
          <xdr:rowOff>0</xdr:rowOff>
        </xdr:from>
        <xdr:to>
          <xdr:col>0</xdr:col>
          <xdr:colOff>431800</xdr:colOff>
          <xdr:row>97</xdr:row>
          <xdr:rowOff>38100</xdr:rowOff>
        </xdr:to>
        <xdr:sp macro="" textlink="">
          <xdr:nvSpPr>
            <xdr:cNvPr id="43588" name="Check Box 580" hidden="1">
              <a:extLst>
                <a:ext uri="{63B3BB69-23CF-44E3-9099-C40C66FF867C}">
                  <a14:compatExt spid="_x0000_s43588"/>
                </a:ext>
                <a:ext uri="{FF2B5EF4-FFF2-40B4-BE49-F238E27FC236}">
                  <a16:creationId xmlns:a16="http://schemas.microsoft.com/office/drawing/2014/main" id="{00000000-0008-0000-0B00-00004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96</xdr:row>
          <xdr:rowOff>171450</xdr:rowOff>
        </xdr:from>
        <xdr:to>
          <xdr:col>0</xdr:col>
          <xdr:colOff>431800</xdr:colOff>
          <xdr:row>98</xdr:row>
          <xdr:rowOff>19050</xdr:rowOff>
        </xdr:to>
        <xdr:sp macro="" textlink="">
          <xdr:nvSpPr>
            <xdr:cNvPr id="43589" name="Check Box 581" hidden="1">
              <a:extLst>
                <a:ext uri="{63B3BB69-23CF-44E3-9099-C40C66FF867C}">
                  <a14:compatExt spid="_x0000_s43589"/>
                </a:ext>
                <a:ext uri="{FF2B5EF4-FFF2-40B4-BE49-F238E27FC236}">
                  <a16:creationId xmlns:a16="http://schemas.microsoft.com/office/drawing/2014/main" id="{00000000-0008-0000-0B00-00004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xdr:row>
          <xdr:rowOff>171450</xdr:rowOff>
        </xdr:from>
        <xdr:to>
          <xdr:col>0</xdr:col>
          <xdr:colOff>431800</xdr:colOff>
          <xdr:row>2</xdr:row>
          <xdr:rowOff>203200</xdr:rowOff>
        </xdr:to>
        <xdr:sp macro="" textlink="">
          <xdr:nvSpPr>
            <xdr:cNvPr id="43636" name="Check Box 628" hidden="1">
              <a:extLst>
                <a:ext uri="{63B3BB69-23CF-44E3-9099-C40C66FF867C}">
                  <a14:compatExt spid="_x0000_s43636"/>
                </a:ext>
                <a:ext uri="{FF2B5EF4-FFF2-40B4-BE49-F238E27FC236}">
                  <a16:creationId xmlns:a16="http://schemas.microsoft.com/office/drawing/2014/main" id="{00000000-0008-0000-0B00-00007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xdr:row>
          <xdr:rowOff>171450</xdr:rowOff>
        </xdr:from>
        <xdr:to>
          <xdr:col>0</xdr:col>
          <xdr:colOff>431800</xdr:colOff>
          <xdr:row>15</xdr:row>
          <xdr:rowOff>31750</xdr:rowOff>
        </xdr:to>
        <xdr:sp macro="" textlink="">
          <xdr:nvSpPr>
            <xdr:cNvPr id="43637" name="Check Box 629" hidden="1">
              <a:extLst>
                <a:ext uri="{63B3BB69-23CF-44E3-9099-C40C66FF867C}">
                  <a14:compatExt spid="_x0000_s43637"/>
                </a:ext>
                <a:ext uri="{FF2B5EF4-FFF2-40B4-BE49-F238E27FC236}">
                  <a16:creationId xmlns:a16="http://schemas.microsoft.com/office/drawing/2014/main" id="{00000000-0008-0000-0B00-00007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xdr:row>
          <xdr:rowOff>171450</xdr:rowOff>
        </xdr:from>
        <xdr:to>
          <xdr:col>0</xdr:col>
          <xdr:colOff>431800</xdr:colOff>
          <xdr:row>17</xdr:row>
          <xdr:rowOff>31750</xdr:rowOff>
        </xdr:to>
        <xdr:sp macro="" textlink="">
          <xdr:nvSpPr>
            <xdr:cNvPr id="43638" name="Check Box 630" hidden="1">
              <a:extLst>
                <a:ext uri="{63B3BB69-23CF-44E3-9099-C40C66FF867C}">
                  <a14:compatExt spid="_x0000_s43638"/>
                </a:ext>
                <a:ext uri="{FF2B5EF4-FFF2-40B4-BE49-F238E27FC236}">
                  <a16:creationId xmlns:a16="http://schemas.microsoft.com/office/drawing/2014/main" id="{00000000-0008-0000-0B00-00007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xdr:row>
          <xdr:rowOff>171450</xdr:rowOff>
        </xdr:from>
        <xdr:to>
          <xdr:col>0</xdr:col>
          <xdr:colOff>431800</xdr:colOff>
          <xdr:row>18</xdr:row>
          <xdr:rowOff>31750</xdr:rowOff>
        </xdr:to>
        <xdr:sp macro="" textlink="">
          <xdr:nvSpPr>
            <xdr:cNvPr id="43640" name="Check Box 632" hidden="1">
              <a:extLst>
                <a:ext uri="{63B3BB69-23CF-44E3-9099-C40C66FF867C}">
                  <a14:compatExt spid="_x0000_s43640"/>
                </a:ext>
                <a:ext uri="{FF2B5EF4-FFF2-40B4-BE49-F238E27FC236}">
                  <a16:creationId xmlns:a16="http://schemas.microsoft.com/office/drawing/2014/main" id="{00000000-0008-0000-0B00-00007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xdr:row>
          <xdr:rowOff>171450</xdr:rowOff>
        </xdr:from>
        <xdr:to>
          <xdr:col>0</xdr:col>
          <xdr:colOff>431800</xdr:colOff>
          <xdr:row>8</xdr:row>
          <xdr:rowOff>31750</xdr:rowOff>
        </xdr:to>
        <xdr:sp macro="" textlink="">
          <xdr:nvSpPr>
            <xdr:cNvPr id="43641" name="Check Box 633" hidden="1">
              <a:extLst>
                <a:ext uri="{63B3BB69-23CF-44E3-9099-C40C66FF867C}">
                  <a14:compatExt spid="_x0000_s43641"/>
                </a:ext>
                <a:ext uri="{FF2B5EF4-FFF2-40B4-BE49-F238E27FC236}">
                  <a16:creationId xmlns:a16="http://schemas.microsoft.com/office/drawing/2014/main" id="{00000000-0008-0000-0B00-00007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xdr:row>
          <xdr:rowOff>0</xdr:rowOff>
        </xdr:from>
        <xdr:to>
          <xdr:col>0</xdr:col>
          <xdr:colOff>431800</xdr:colOff>
          <xdr:row>7</xdr:row>
          <xdr:rowOff>38100</xdr:rowOff>
        </xdr:to>
        <xdr:sp macro="" textlink="">
          <xdr:nvSpPr>
            <xdr:cNvPr id="43644" name="Check Box 636" hidden="1">
              <a:extLst>
                <a:ext uri="{63B3BB69-23CF-44E3-9099-C40C66FF867C}">
                  <a14:compatExt spid="_x0000_s43644"/>
                </a:ext>
                <a:ext uri="{FF2B5EF4-FFF2-40B4-BE49-F238E27FC236}">
                  <a16:creationId xmlns:a16="http://schemas.microsoft.com/office/drawing/2014/main" id="{00000000-0008-0000-0B00-00007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132</xdr:row>
          <xdr:rowOff>171450</xdr:rowOff>
        </xdr:from>
        <xdr:to>
          <xdr:col>0</xdr:col>
          <xdr:colOff>431800</xdr:colOff>
          <xdr:row>134</xdr:row>
          <xdr:rowOff>12700</xdr:rowOff>
        </xdr:to>
        <xdr:sp macro="" textlink="">
          <xdr:nvSpPr>
            <xdr:cNvPr id="43645" name="Check Box 637" hidden="1">
              <a:extLst>
                <a:ext uri="{63B3BB69-23CF-44E3-9099-C40C66FF867C}">
                  <a14:compatExt spid="_x0000_s43645"/>
                </a:ext>
                <a:ext uri="{FF2B5EF4-FFF2-40B4-BE49-F238E27FC236}">
                  <a16:creationId xmlns:a16="http://schemas.microsoft.com/office/drawing/2014/main" id="{00000000-0008-0000-0B00-00007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166</xdr:row>
          <xdr:rowOff>171450</xdr:rowOff>
        </xdr:from>
        <xdr:to>
          <xdr:col>0</xdr:col>
          <xdr:colOff>431800</xdr:colOff>
          <xdr:row>168</xdr:row>
          <xdr:rowOff>19050</xdr:rowOff>
        </xdr:to>
        <xdr:sp macro="" textlink="">
          <xdr:nvSpPr>
            <xdr:cNvPr id="43648" name="Check Box 640" hidden="1">
              <a:extLst>
                <a:ext uri="{63B3BB69-23CF-44E3-9099-C40C66FF867C}">
                  <a14:compatExt spid="_x0000_s43648"/>
                </a:ext>
                <a:ext uri="{FF2B5EF4-FFF2-40B4-BE49-F238E27FC236}">
                  <a16:creationId xmlns:a16="http://schemas.microsoft.com/office/drawing/2014/main" id="{00000000-0008-0000-0B00-00008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203</xdr:row>
          <xdr:rowOff>171450</xdr:rowOff>
        </xdr:from>
        <xdr:to>
          <xdr:col>0</xdr:col>
          <xdr:colOff>431800</xdr:colOff>
          <xdr:row>205</xdr:row>
          <xdr:rowOff>19050</xdr:rowOff>
        </xdr:to>
        <xdr:sp macro="" textlink="">
          <xdr:nvSpPr>
            <xdr:cNvPr id="43649" name="Check Box 641" hidden="1">
              <a:extLst>
                <a:ext uri="{63B3BB69-23CF-44E3-9099-C40C66FF867C}">
                  <a14:compatExt spid="_x0000_s43649"/>
                </a:ext>
                <a:ext uri="{FF2B5EF4-FFF2-40B4-BE49-F238E27FC236}">
                  <a16:creationId xmlns:a16="http://schemas.microsoft.com/office/drawing/2014/main" id="{00000000-0008-0000-0B00-00008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224</xdr:row>
          <xdr:rowOff>171450</xdr:rowOff>
        </xdr:from>
        <xdr:to>
          <xdr:col>0</xdr:col>
          <xdr:colOff>431800</xdr:colOff>
          <xdr:row>226</xdr:row>
          <xdr:rowOff>19050</xdr:rowOff>
        </xdr:to>
        <xdr:sp macro="" textlink="">
          <xdr:nvSpPr>
            <xdr:cNvPr id="43650" name="Check Box 642" hidden="1">
              <a:extLst>
                <a:ext uri="{63B3BB69-23CF-44E3-9099-C40C66FF867C}">
                  <a14:compatExt spid="_x0000_s43650"/>
                </a:ext>
                <a:ext uri="{FF2B5EF4-FFF2-40B4-BE49-F238E27FC236}">
                  <a16:creationId xmlns:a16="http://schemas.microsoft.com/office/drawing/2014/main" id="{00000000-0008-0000-0B00-00008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214</xdr:row>
          <xdr:rowOff>171450</xdr:rowOff>
        </xdr:from>
        <xdr:to>
          <xdr:col>0</xdr:col>
          <xdr:colOff>431800</xdr:colOff>
          <xdr:row>216</xdr:row>
          <xdr:rowOff>19050</xdr:rowOff>
        </xdr:to>
        <xdr:sp macro="" textlink="">
          <xdr:nvSpPr>
            <xdr:cNvPr id="43651" name="Check Box 643" hidden="1">
              <a:extLst>
                <a:ext uri="{63B3BB69-23CF-44E3-9099-C40C66FF867C}">
                  <a14:compatExt spid="_x0000_s43651"/>
                </a:ext>
                <a:ext uri="{FF2B5EF4-FFF2-40B4-BE49-F238E27FC236}">
                  <a16:creationId xmlns:a16="http://schemas.microsoft.com/office/drawing/2014/main" id="{00000000-0008-0000-0B00-00008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193</xdr:row>
          <xdr:rowOff>171450</xdr:rowOff>
        </xdr:from>
        <xdr:to>
          <xdr:col>0</xdr:col>
          <xdr:colOff>431800</xdr:colOff>
          <xdr:row>195</xdr:row>
          <xdr:rowOff>31750</xdr:rowOff>
        </xdr:to>
        <xdr:sp macro="" textlink="">
          <xdr:nvSpPr>
            <xdr:cNvPr id="43652" name="Check Box 644" hidden="1">
              <a:extLst>
                <a:ext uri="{63B3BB69-23CF-44E3-9099-C40C66FF867C}">
                  <a14:compatExt spid="_x0000_s43652"/>
                </a:ext>
                <a:ext uri="{FF2B5EF4-FFF2-40B4-BE49-F238E27FC236}">
                  <a16:creationId xmlns:a16="http://schemas.microsoft.com/office/drawing/2014/main" id="{00000000-0008-0000-0B00-00008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228</xdr:row>
          <xdr:rowOff>171450</xdr:rowOff>
        </xdr:from>
        <xdr:to>
          <xdr:col>0</xdr:col>
          <xdr:colOff>431800</xdr:colOff>
          <xdr:row>230</xdr:row>
          <xdr:rowOff>31750</xdr:rowOff>
        </xdr:to>
        <xdr:sp macro="" textlink="">
          <xdr:nvSpPr>
            <xdr:cNvPr id="43653" name="Check Box 645" hidden="1">
              <a:extLst>
                <a:ext uri="{63B3BB69-23CF-44E3-9099-C40C66FF867C}">
                  <a14:compatExt spid="_x0000_s43653"/>
                </a:ext>
                <a:ext uri="{FF2B5EF4-FFF2-40B4-BE49-F238E27FC236}">
                  <a16:creationId xmlns:a16="http://schemas.microsoft.com/office/drawing/2014/main" id="{00000000-0008-0000-0B00-000085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229</xdr:row>
          <xdr:rowOff>171450</xdr:rowOff>
        </xdr:from>
        <xdr:to>
          <xdr:col>0</xdr:col>
          <xdr:colOff>431800</xdr:colOff>
          <xdr:row>231</xdr:row>
          <xdr:rowOff>31750</xdr:rowOff>
        </xdr:to>
        <xdr:sp macro="" textlink="">
          <xdr:nvSpPr>
            <xdr:cNvPr id="43655" name="Check Box 647" hidden="1">
              <a:extLst>
                <a:ext uri="{63B3BB69-23CF-44E3-9099-C40C66FF867C}">
                  <a14:compatExt spid="_x0000_s43655"/>
                </a:ext>
                <a:ext uri="{FF2B5EF4-FFF2-40B4-BE49-F238E27FC236}">
                  <a16:creationId xmlns:a16="http://schemas.microsoft.com/office/drawing/2014/main" id="{00000000-0008-0000-0B00-000087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230</xdr:row>
          <xdr:rowOff>171450</xdr:rowOff>
        </xdr:from>
        <xdr:to>
          <xdr:col>0</xdr:col>
          <xdr:colOff>431800</xdr:colOff>
          <xdr:row>232</xdr:row>
          <xdr:rowOff>31750</xdr:rowOff>
        </xdr:to>
        <xdr:sp macro="" textlink="">
          <xdr:nvSpPr>
            <xdr:cNvPr id="43656" name="Check Box 648" hidden="1">
              <a:extLst>
                <a:ext uri="{63B3BB69-23CF-44E3-9099-C40C66FF867C}">
                  <a14:compatExt spid="_x0000_s43656"/>
                </a:ext>
                <a:ext uri="{FF2B5EF4-FFF2-40B4-BE49-F238E27FC236}">
                  <a16:creationId xmlns:a16="http://schemas.microsoft.com/office/drawing/2014/main" id="{00000000-0008-0000-0B00-00008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231</xdr:row>
          <xdr:rowOff>171450</xdr:rowOff>
        </xdr:from>
        <xdr:to>
          <xdr:col>0</xdr:col>
          <xdr:colOff>431800</xdr:colOff>
          <xdr:row>233</xdr:row>
          <xdr:rowOff>31750</xdr:rowOff>
        </xdr:to>
        <xdr:sp macro="" textlink="">
          <xdr:nvSpPr>
            <xdr:cNvPr id="43657" name="Check Box 649" hidden="1">
              <a:extLst>
                <a:ext uri="{63B3BB69-23CF-44E3-9099-C40C66FF867C}">
                  <a14:compatExt spid="_x0000_s43657"/>
                </a:ext>
                <a:ext uri="{FF2B5EF4-FFF2-40B4-BE49-F238E27FC236}">
                  <a16:creationId xmlns:a16="http://schemas.microsoft.com/office/drawing/2014/main" id="{00000000-0008-0000-0B00-000089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232</xdr:row>
          <xdr:rowOff>171450</xdr:rowOff>
        </xdr:from>
        <xdr:to>
          <xdr:col>0</xdr:col>
          <xdr:colOff>431800</xdr:colOff>
          <xdr:row>234</xdr:row>
          <xdr:rowOff>31750</xdr:rowOff>
        </xdr:to>
        <xdr:sp macro="" textlink="">
          <xdr:nvSpPr>
            <xdr:cNvPr id="43658" name="Check Box 650" hidden="1">
              <a:extLst>
                <a:ext uri="{63B3BB69-23CF-44E3-9099-C40C66FF867C}">
                  <a14:compatExt spid="_x0000_s43658"/>
                </a:ext>
                <a:ext uri="{FF2B5EF4-FFF2-40B4-BE49-F238E27FC236}">
                  <a16:creationId xmlns:a16="http://schemas.microsoft.com/office/drawing/2014/main" id="{00000000-0008-0000-0B00-00008A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233</xdr:row>
          <xdr:rowOff>171450</xdr:rowOff>
        </xdr:from>
        <xdr:to>
          <xdr:col>0</xdr:col>
          <xdr:colOff>431800</xdr:colOff>
          <xdr:row>235</xdr:row>
          <xdr:rowOff>31750</xdr:rowOff>
        </xdr:to>
        <xdr:sp macro="" textlink="">
          <xdr:nvSpPr>
            <xdr:cNvPr id="43659" name="Check Box 651" hidden="1">
              <a:extLst>
                <a:ext uri="{63B3BB69-23CF-44E3-9099-C40C66FF867C}">
                  <a14:compatExt spid="_x0000_s43659"/>
                </a:ext>
                <a:ext uri="{FF2B5EF4-FFF2-40B4-BE49-F238E27FC236}">
                  <a16:creationId xmlns:a16="http://schemas.microsoft.com/office/drawing/2014/main" id="{00000000-0008-0000-0B00-00008B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234</xdr:row>
          <xdr:rowOff>171450</xdr:rowOff>
        </xdr:from>
        <xdr:to>
          <xdr:col>0</xdr:col>
          <xdr:colOff>431800</xdr:colOff>
          <xdr:row>236</xdr:row>
          <xdr:rowOff>31750</xdr:rowOff>
        </xdr:to>
        <xdr:sp macro="" textlink="">
          <xdr:nvSpPr>
            <xdr:cNvPr id="43660" name="Check Box 652" hidden="1">
              <a:extLst>
                <a:ext uri="{63B3BB69-23CF-44E3-9099-C40C66FF867C}">
                  <a14:compatExt spid="_x0000_s43660"/>
                </a:ext>
                <a:ext uri="{FF2B5EF4-FFF2-40B4-BE49-F238E27FC236}">
                  <a16:creationId xmlns:a16="http://schemas.microsoft.com/office/drawing/2014/main" id="{00000000-0008-0000-0B00-00008C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235</xdr:row>
          <xdr:rowOff>171450</xdr:rowOff>
        </xdr:from>
        <xdr:to>
          <xdr:col>0</xdr:col>
          <xdr:colOff>431800</xdr:colOff>
          <xdr:row>237</xdr:row>
          <xdr:rowOff>31750</xdr:rowOff>
        </xdr:to>
        <xdr:sp macro="" textlink="">
          <xdr:nvSpPr>
            <xdr:cNvPr id="43661" name="Check Box 653" hidden="1">
              <a:extLst>
                <a:ext uri="{63B3BB69-23CF-44E3-9099-C40C66FF867C}">
                  <a14:compatExt spid="_x0000_s43661"/>
                </a:ext>
                <a:ext uri="{FF2B5EF4-FFF2-40B4-BE49-F238E27FC236}">
                  <a16:creationId xmlns:a16="http://schemas.microsoft.com/office/drawing/2014/main" id="{00000000-0008-0000-0B00-00008D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135</xdr:row>
          <xdr:rowOff>171450</xdr:rowOff>
        </xdr:from>
        <xdr:to>
          <xdr:col>0</xdr:col>
          <xdr:colOff>431800</xdr:colOff>
          <xdr:row>137</xdr:row>
          <xdr:rowOff>19050</xdr:rowOff>
        </xdr:to>
        <xdr:sp macro="" textlink="">
          <xdr:nvSpPr>
            <xdr:cNvPr id="43662" name="Check Box 654" hidden="1">
              <a:extLst>
                <a:ext uri="{63B3BB69-23CF-44E3-9099-C40C66FF867C}">
                  <a14:compatExt spid="_x0000_s43662"/>
                </a:ext>
                <a:ext uri="{FF2B5EF4-FFF2-40B4-BE49-F238E27FC236}">
                  <a16:creationId xmlns:a16="http://schemas.microsoft.com/office/drawing/2014/main" id="{00000000-0008-0000-0B00-00008E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136</xdr:row>
          <xdr:rowOff>171450</xdr:rowOff>
        </xdr:from>
        <xdr:to>
          <xdr:col>0</xdr:col>
          <xdr:colOff>431800</xdr:colOff>
          <xdr:row>138</xdr:row>
          <xdr:rowOff>19050</xdr:rowOff>
        </xdr:to>
        <xdr:sp macro="" textlink="">
          <xdr:nvSpPr>
            <xdr:cNvPr id="43663" name="Check Box 655" hidden="1">
              <a:extLst>
                <a:ext uri="{63B3BB69-23CF-44E3-9099-C40C66FF867C}">
                  <a14:compatExt spid="_x0000_s43663"/>
                </a:ext>
                <a:ext uri="{FF2B5EF4-FFF2-40B4-BE49-F238E27FC236}">
                  <a16:creationId xmlns:a16="http://schemas.microsoft.com/office/drawing/2014/main" id="{00000000-0008-0000-0B00-00008F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139</xdr:row>
          <xdr:rowOff>171450</xdr:rowOff>
        </xdr:from>
        <xdr:to>
          <xdr:col>0</xdr:col>
          <xdr:colOff>431800</xdr:colOff>
          <xdr:row>141</xdr:row>
          <xdr:rowOff>31750</xdr:rowOff>
        </xdr:to>
        <xdr:sp macro="" textlink="">
          <xdr:nvSpPr>
            <xdr:cNvPr id="43664" name="Check Box 656" hidden="1">
              <a:extLst>
                <a:ext uri="{63B3BB69-23CF-44E3-9099-C40C66FF867C}">
                  <a14:compatExt spid="_x0000_s43664"/>
                </a:ext>
                <a:ext uri="{FF2B5EF4-FFF2-40B4-BE49-F238E27FC236}">
                  <a16:creationId xmlns:a16="http://schemas.microsoft.com/office/drawing/2014/main" id="{00000000-0008-0000-0B00-000090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141</xdr:row>
          <xdr:rowOff>171450</xdr:rowOff>
        </xdr:from>
        <xdr:to>
          <xdr:col>0</xdr:col>
          <xdr:colOff>431800</xdr:colOff>
          <xdr:row>143</xdr:row>
          <xdr:rowOff>31750</xdr:rowOff>
        </xdr:to>
        <xdr:sp macro="" textlink="">
          <xdr:nvSpPr>
            <xdr:cNvPr id="43665" name="Check Box 657" hidden="1">
              <a:extLst>
                <a:ext uri="{63B3BB69-23CF-44E3-9099-C40C66FF867C}">
                  <a14:compatExt spid="_x0000_s43665"/>
                </a:ext>
                <a:ext uri="{FF2B5EF4-FFF2-40B4-BE49-F238E27FC236}">
                  <a16:creationId xmlns:a16="http://schemas.microsoft.com/office/drawing/2014/main" id="{00000000-0008-0000-0B00-000091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147</xdr:row>
          <xdr:rowOff>171450</xdr:rowOff>
        </xdr:from>
        <xdr:to>
          <xdr:col>0</xdr:col>
          <xdr:colOff>431800</xdr:colOff>
          <xdr:row>149</xdr:row>
          <xdr:rowOff>19050</xdr:rowOff>
        </xdr:to>
        <xdr:sp macro="" textlink="">
          <xdr:nvSpPr>
            <xdr:cNvPr id="43666" name="Check Box 658" hidden="1">
              <a:extLst>
                <a:ext uri="{63B3BB69-23CF-44E3-9099-C40C66FF867C}">
                  <a14:compatExt spid="_x0000_s43666"/>
                </a:ext>
                <a:ext uri="{FF2B5EF4-FFF2-40B4-BE49-F238E27FC236}">
                  <a16:creationId xmlns:a16="http://schemas.microsoft.com/office/drawing/2014/main" id="{00000000-0008-0000-0B00-000092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157</xdr:row>
          <xdr:rowOff>171450</xdr:rowOff>
        </xdr:from>
        <xdr:to>
          <xdr:col>0</xdr:col>
          <xdr:colOff>431800</xdr:colOff>
          <xdr:row>159</xdr:row>
          <xdr:rowOff>12700</xdr:rowOff>
        </xdr:to>
        <xdr:sp macro="" textlink="">
          <xdr:nvSpPr>
            <xdr:cNvPr id="43667" name="Check Box 659" hidden="1">
              <a:extLst>
                <a:ext uri="{63B3BB69-23CF-44E3-9099-C40C66FF867C}">
                  <a14:compatExt spid="_x0000_s43667"/>
                </a:ext>
                <a:ext uri="{FF2B5EF4-FFF2-40B4-BE49-F238E27FC236}">
                  <a16:creationId xmlns:a16="http://schemas.microsoft.com/office/drawing/2014/main" id="{00000000-0008-0000-0B00-000093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168</xdr:row>
          <xdr:rowOff>171450</xdr:rowOff>
        </xdr:from>
        <xdr:to>
          <xdr:col>0</xdr:col>
          <xdr:colOff>431800</xdr:colOff>
          <xdr:row>170</xdr:row>
          <xdr:rowOff>31750</xdr:rowOff>
        </xdr:to>
        <xdr:sp macro="" textlink="">
          <xdr:nvSpPr>
            <xdr:cNvPr id="43668" name="Check Box 660" hidden="1">
              <a:extLst>
                <a:ext uri="{63B3BB69-23CF-44E3-9099-C40C66FF867C}">
                  <a14:compatExt spid="_x0000_s43668"/>
                </a:ext>
                <a:ext uri="{FF2B5EF4-FFF2-40B4-BE49-F238E27FC236}">
                  <a16:creationId xmlns:a16="http://schemas.microsoft.com/office/drawing/2014/main" id="{00000000-0008-0000-0B00-000094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28575</xdr:colOff>
      <xdr:row>0</xdr:row>
      <xdr:rowOff>9525</xdr:rowOff>
    </xdr:from>
    <xdr:to>
      <xdr:col>24</xdr:col>
      <xdr:colOff>371476</xdr:colOff>
      <xdr:row>25</xdr:row>
      <xdr:rowOff>38100</xdr:rowOff>
    </xdr:to>
    <xdr:grpSp>
      <xdr:nvGrpSpPr>
        <xdr:cNvPr id="26" name="Group 25">
          <a:extLst>
            <a:ext uri="{FF2B5EF4-FFF2-40B4-BE49-F238E27FC236}">
              <a16:creationId xmlns:a16="http://schemas.microsoft.com/office/drawing/2014/main" id="{B7D603DD-88D3-E7FC-1D4F-E852B6A47E73}"/>
            </a:ext>
          </a:extLst>
        </xdr:cNvPr>
        <xdr:cNvGrpSpPr/>
      </xdr:nvGrpSpPr>
      <xdr:grpSpPr>
        <a:xfrm>
          <a:off x="14474825" y="9525"/>
          <a:ext cx="1638301" cy="4879975"/>
          <a:chOff x="14411325" y="19050"/>
          <a:chExt cx="1590676" cy="4905375"/>
        </a:xfrm>
      </xdr:grpSpPr>
      <xdr:sp macro="" textlink="">
        <xdr:nvSpPr>
          <xdr:cNvPr id="2" name="TextBox 1">
            <a:hlinkClick xmlns:r="http://schemas.openxmlformats.org/officeDocument/2006/relationships" r:id="rId1"/>
            <a:extLst>
              <a:ext uri="{FF2B5EF4-FFF2-40B4-BE49-F238E27FC236}">
                <a16:creationId xmlns:a16="http://schemas.microsoft.com/office/drawing/2014/main" id="{BB5B4190-163D-470C-B18F-1C31F8FB93E0}"/>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3" name="TextBox 2">
            <a:hlinkClick xmlns:r="http://schemas.openxmlformats.org/officeDocument/2006/relationships" r:id="rId2"/>
            <a:extLst>
              <a:ext uri="{FF2B5EF4-FFF2-40B4-BE49-F238E27FC236}">
                <a16:creationId xmlns:a16="http://schemas.microsoft.com/office/drawing/2014/main" id="{B8F11B88-47ED-4C4B-A175-B18E5C34D964}"/>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FB80EFA7-E539-44B5-9159-33B006BE8029}"/>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B271D67A-DE7C-4C25-B665-CF3D17874C72}"/>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C977D55-1BCA-4E1A-BABE-9E5F7D2C50F9}"/>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19E3F1D8-EF46-40CB-9078-6F236E8B694C}"/>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D06E723C-56EB-4AE7-BDFF-671661CC80F7}"/>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4A112A1A-C8CF-42C3-95B0-331DA61E3F67}"/>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0CC75012-969D-4AA2-AA0D-FABAA505AD57}"/>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E3F74CCF-C876-48FA-B810-CA1D2ACDE2FB}"/>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D7460D37-1871-42B2-815E-D17062B58104}"/>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9C762198-B928-415A-9CC7-891F01B7AABD}"/>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47625</xdr:colOff>
      <xdr:row>0</xdr:row>
      <xdr:rowOff>9525</xdr:rowOff>
    </xdr:from>
    <xdr:to>
      <xdr:col>32</xdr:col>
      <xdr:colOff>400051</xdr:colOff>
      <xdr:row>24</xdr:row>
      <xdr:rowOff>47625</xdr:rowOff>
    </xdr:to>
    <xdr:grpSp>
      <xdr:nvGrpSpPr>
        <xdr:cNvPr id="15" name="Group 14">
          <a:extLst>
            <a:ext uri="{FF2B5EF4-FFF2-40B4-BE49-F238E27FC236}">
              <a16:creationId xmlns:a16="http://schemas.microsoft.com/office/drawing/2014/main" id="{F91B2A71-D789-4C02-B0B5-6E69BDBDC838}"/>
            </a:ext>
          </a:extLst>
        </xdr:cNvPr>
        <xdr:cNvGrpSpPr/>
      </xdr:nvGrpSpPr>
      <xdr:grpSpPr>
        <a:xfrm>
          <a:off x="12785725" y="9525"/>
          <a:ext cx="1647826" cy="4978400"/>
          <a:chOff x="14411325" y="19050"/>
          <a:chExt cx="1590676" cy="4905375"/>
        </a:xfrm>
      </xdr:grpSpPr>
      <xdr:sp macro="" textlink="">
        <xdr:nvSpPr>
          <xdr:cNvPr id="16" name="TextBox 15">
            <a:hlinkClick xmlns:r="http://schemas.openxmlformats.org/officeDocument/2006/relationships" r:id="rId1"/>
            <a:extLst>
              <a:ext uri="{FF2B5EF4-FFF2-40B4-BE49-F238E27FC236}">
                <a16:creationId xmlns:a16="http://schemas.microsoft.com/office/drawing/2014/main" id="{EF61C8F6-4E18-45E5-F6E7-7B17FD532F2C}"/>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17" name="TextBox 16">
            <a:hlinkClick xmlns:r="http://schemas.openxmlformats.org/officeDocument/2006/relationships" r:id="rId2"/>
            <a:extLst>
              <a:ext uri="{FF2B5EF4-FFF2-40B4-BE49-F238E27FC236}">
                <a16:creationId xmlns:a16="http://schemas.microsoft.com/office/drawing/2014/main" id="{692DD4FE-24F7-BB9D-9F0C-9647D66F152D}"/>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18" name="TextBox 17">
            <a:hlinkClick xmlns:r="http://schemas.openxmlformats.org/officeDocument/2006/relationships" r:id="rId3"/>
            <a:extLst>
              <a:ext uri="{FF2B5EF4-FFF2-40B4-BE49-F238E27FC236}">
                <a16:creationId xmlns:a16="http://schemas.microsoft.com/office/drawing/2014/main" id="{DB3CAC08-266A-6A46-E095-3EC4A1A7C411}"/>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19" name="TextBox 18">
            <a:hlinkClick xmlns:r="http://schemas.openxmlformats.org/officeDocument/2006/relationships" r:id="rId4"/>
            <a:extLst>
              <a:ext uri="{FF2B5EF4-FFF2-40B4-BE49-F238E27FC236}">
                <a16:creationId xmlns:a16="http://schemas.microsoft.com/office/drawing/2014/main" id="{67C72291-0212-26A2-E232-DC32F3F6EBFB}"/>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20" name="TextBox 19">
            <a:hlinkClick xmlns:r="http://schemas.openxmlformats.org/officeDocument/2006/relationships" r:id="rId5"/>
            <a:extLst>
              <a:ext uri="{FF2B5EF4-FFF2-40B4-BE49-F238E27FC236}">
                <a16:creationId xmlns:a16="http://schemas.microsoft.com/office/drawing/2014/main" id="{35615754-2D50-A1FC-39B1-ECBCD827CE80}"/>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21" name="TextBox 20">
            <a:hlinkClick xmlns:r="http://schemas.openxmlformats.org/officeDocument/2006/relationships" r:id="rId6"/>
            <a:extLst>
              <a:ext uri="{FF2B5EF4-FFF2-40B4-BE49-F238E27FC236}">
                <a16:creationId xmlns:a16="http://schemas.microsoft.com/office/drawing/2014/main" id="{B0FBAFBF-3C13-6150-2145-3CC65BB83AC1}"/>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22" name="TextBox 21">
            <a:hlinkClick xmlns:r="http://schemas.openxmlformats.org/officeDocument/2006/relationships" r:id="rId7"/>
            <a:extLst>
              <a:ext uri="{FF2B5EF4-FFF2-40B4-BE49-F238E27FC236}">
                <a16:creationId xmlns:a16="http://schemas.microsoft.com/office/drawing/2014/main" id="{D4E44EB6-0EC1-1FE9-166B-AF484610E210}"/>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23" name="TextBox 22">
            <a:hlinkClick xmlns:r="http://schemas.openxmlformats.org/officeDocument/2006/relationships" r:id="rId8"/>
            <a:extLst>
              <a:ext uri="{FF2B5EF4-FFF2-40B4-BE49-F238E27FC236}">
                <a16:creationId xmlns:a16="http://schemas.microsoft.com/office/drawing/2014/main" id="{C51E8C9D-114D-F833-3830-22658904E43B}"/>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24" name="TextBox 23">
            <a:hlinkClick xmlns:r="http://schemas.openxmlformats.org/officeDocument/2006/relationships" r:id="rId9"/>
            <a:extLst>
              <a:ext uri="{FF2B5EF4-FFF2-40B4-BE49-F238E27FC236}">
                <a16:creationId xmlns:a16="http://schemas.microsoft.com/office/drawing/2014/main" id="{ED339A0F-0EEF-4BC3-13AD-293E968B7E1D}"/>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25" name="TextBox 24">
            <a:hlinkClick xmlns:r="http://schemas.openxmlformats.org/officeDocument/2006/relationships" r:id="rId10"/>
            <a:extLst>
              <a:ext uri="{FF2B5EF4-FFF2-40B4-BE49-F238E27FC236}">
                <a16:creationId xmlns:a16="http://schemas.microsoft.com/office/drawing/2014/main" id="{DEF08D71-9554-CB1B-50FB-62D7FD38815B}"/>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26" name="TextBox 25">
            <a:hlinkClick xmlns:r="http://schemas.openxmlformats.org/officeDocument/2006/relationships" r:id="rId11"/>
            <a:extLst>
              <a:ext uri="{FF2B5EF4-FFF2-40B4-BE49-F238E27FC236}">
                <a16:creationId xmlns:a16="http://schemas.microsoft.com/office/drawing/2014/main" id="{FA26C983-94A2-E720-FADF-449DD2D4AA05}"/>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27" name="TextBox 26">
            <a:hlinkClick xmlns:r="http://schemas.openxmlformats.org/officeDocument/2006/relationships" r:id="rId12"/>
            <a:extLst>
              <a:ext uri="{FF2B5EF4-FFF2-40B4-BE49-F238E27FC236}">
                <a16:creationId xmlns:a16="http://schemas.microsoft.com/office/drawing/2014/main" id="{5803678B-C509-165C-3DF0-8CC7D2912768}"/>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xdr:colOff>
      <xdr:row>0</xdr:row>
      <xdr:rowOff>0</xdr:rowOff>
    </xdr:from>
    <xdr:to>
      <xdr:col>15</xdr:col>
      <xdr:colOff>390526</xdr:colOff>
      <xdr:row>16</xdr:row>
      <xdr:rowOff>114300</xdr:rowOff>
    </xdr:to>
    <xdr:grpSp>
      <xdr:nvGrpSpPr>
        <xdr:cNvPr id="2" name="Group 1">
          <a:extLst>
            <a:ext uri="{FF2B5EF4-FFF2-40B4-BE49-F238E27FC236}">
              <a16:creationId xmlns:a16="http://schemas.microsoft.com/office/drawing/2014/main" id="{15B775BC-E2CC-43CD-A333-B4BC90C8694A}"/>
            </a:ext>
          </a:extLst>
        </xdr:cNvPr>
        <xdr:cNvGrpSpPr/>
      </xdr:nvGrpSpPr>
      <xdr:grpSpPr>
        <a:xfrm>
          <a:off x="17678400" y="0"/>
          <a:ext cx="1647826" cy="4559300"/>
          <a:chOff x="14411325" y="19050"/>
          <a:chExt cx="1590676" cy="4905375"/>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06E43E50-5877-F7D5-E1A0-72CBE95A8E1D}"/>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E31BFE58-0140-142F-C426-82A1B34A9D15}"/>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33765D43-7DD3-2BD7-3F89-360810E71181}"/>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FE8D1CEC-BBAE-56AF-18D8-73BB893DF1CC}"/>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AA96C7C-99A9-B791-F473-7CF0532AA92C}"/>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451CB9F9-CE39-7E69-BEE2-614C3829F93B}"/>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2E10C5F-DDB9-6B18-345F-19D9F12430AA}"/>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B8BB3629-5C49-777E-02F4-F6B4DF57B34D}"/>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7B40959-5D63-800F-8F53-9AF579DD6515}"/>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FBA6AA-5E48-BC35-5533-7DE67610C243}"/>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5DE6D2B-292A-64DF-7974-129E9F470F66}"/>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FEEF39F-CEDD-6A19-3902-1D65A2716065}"/>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28575</xdr:colOff>
      <xdr:row>0</xdr:row>
      <xdr:rowOff>0</xdr:rowOff>
    </xdr:from>
    <xdr:to>
      <xdr:col>13</xdr:col>
      <xdr:colOff>381001</xdr:colOff>
      <xdr:row>19</xdr:row>
      <xdr:rowOff>0</xdr:rowOff>
    </xdr:to>
    <xdr:grpSp>
      <xdr:nvGrpSpPr>
        <xdr:cNvPr id="2" name="Group 1">
          <a:extLst>
            <a:ext uri="{FF2B5EF4-FFF2-40B4-BE49-F238E27FC236}">
              <a16:creationId xmlns:a16="http://schemas.microsoft.com/office/drawing/2014/main" id="{8613CA56-C781-4094-87A2-FB99BDA8D38D}"/>
            </a:ext>
          </a:extLst>
        </xdr:cNvPr>
        <xdr:cNvGrpSpPr/>
      </xdr:nvGrpSpPr>
      <xdr:grpSpPr>
        <a:xfrm>
          <a:off x="14131925" y="0"/>
          <a:ext cx="1647826" cy="4876800"/>
          <a:chOff x="14411325" y="19050"/>
          <a:chExt cx="1590676" cy="4905375"/>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51947B34-2703-143D-6191-C13976DA77C8}"/>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2AFD1A33-31EB-2BD2-5514-5F6D9DD68960}"/>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1FCF3713-4493-7407-C01E-CA3B406A2813}"/>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E7BD913-E8F9-9D75-68B8-D7735B585FE2}"/>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F2D58CCF-47E0-4193-1C3B-3386FB8768BD}"/>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D20640B-2060-A753-0DE3-3C406C3B115B}"/>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B9A56836-46B4-34D6-F929-2C99327EE89E}"/>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7156DC5-C728-4291-0860-8596BC6990E5}"/>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0E3E878-A9B0-10C7-B375-3F81C69164D6}"/>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518DE50-5B54-1C31-62D6-FCA07FA2117D}"/>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D64EFD9E-5655-31DF-B972-8A79E9C78F65}"/>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64E4392C-642F-A097-C2AA-DC29F982E78C}"/>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11.Recommandations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28575</xdr:colOff>
      <xdr:row>0</xdr:row>
      <xdr:rowOff>0</xdr:rowOff>
    </xdr:from>
    <xdr:to>
      <xdr:col>15</xdr:col>
      <xdr:colOff>377826</xdr:colOff>
      <xdr:row>23</xdr:row>
      <xdr:rowOff>19050</xdr:rowOff>
    </xdr:to>
    <xdr:grpSp>
      <xdr:nvGrpSpPr>
        <xdr:cNvPr id="2" name="Group 1">
          <a:extLst>
            <a:ext uri="{FF2B5EF4-FFF2-40B4-BE49-F238E27FC236}">
              <a16:creationId xmlns:a16="http://schemas.microsoft.com/office/drawing/2014/main" id="{939DAED0-A297-4248-9136-F8000D3B4278}"/>
            </a:ext>
          </a:extLst>
        </xdr:cNvPr>
        <xdr:cNvGrpSpPr/>
      </xdr:nvGrpSpPr>
      <xdr:grpSpPr>
        <a:xfrm>
          <a:off x="13979525" y="0"/>
          <a:ext cx="1644651" cy="4857750"/>
          <a:chOff x="14411325" y="19050"/>
          <a:chExt cx="1590676" cy="4905375"/>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8BEEAF8D-B5F5-9350-7AAB-37FB92B27D47}"/>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C4E5E848-D8B7-1AC0-3510-159BD105B91F}"/>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F10D650B-F2AB-8002-0DCB-7A3587DEE361}"/>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DF112154-A8C4-7EEE-37AE-691B82E8C0E5}"/>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95140EB-B6B9-6D7A-C0E0-832CB422A09E}"/>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43A2CA8A-A53F-60A0-258F-CC28A376BCE1}"/>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A9FB692-2AD3-029D-1A06-CB5527137882}"/>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D1C1A72-19B1-C793-B29C-21383BAC1439}"/>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1459BD4-F082-62ED-4FA7-914D202CC365}"/>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221BA2-5620-FEB2-D124-DBE23FF03A3B}"/>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2F62B2-5945-A450-FFAA-CB6D8E7266DB}"/>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1E9D90-8C37-E74F-A930-0B3038DC337A}"/>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xdr:colOff>
      <xdr:row>0</xdr:row>
      <xdr:rowOff>0</xdr:rowOff>
    </xdr:from>
    <xdr:to>
      <xdr:col>11</xdr:col>
      <xdr:colOff>381001</xdr:colOff>
      <xdr:row>19</xdr:row>
      <xdr:rowOff>171450</xdr:rowOff>
    </xdr:to>
    <xdr:grpSp>
      <xdr:nvGrpSpPr>
        <xdr:cNvPr id="15" name="Group 14">
          <a:extLst>
            <a:ext uri="{FF2B5EF4-FFF2-40B4-BE49-F238E27FC236}">
              <a16:creationId xmlns:a16="http://schemas.microsoft.com/office/drawing/2014/main" id="{5DE7F0DF-21A3-464D-B4A3-5E9721008966}"/>
            </a:ext>
          </a:extLst>
        </xdr:cNvPr>
        <xdr:cNvGrpSpPr/>
      </xdr:nvGrpSpPr>
      <xdr:grpSpPr>
        <a:xfrm>
          <a:off x="17370425" y="0"/>
          <a:ext cx="1647826" cy="4883150"/>
          <a:chOff x="14411325" y="19050"/>
          <a:chExt cx="1590676" cy="4905375"/>
        </a:xfrm>
      </xdr:grpSpPr>
      <xdr:sp macro="" textlink="">
        <xdr:nvSpPr>
          <xdr:cNvPr id="16" name="TextBox 15">
            <a:hlinkClick xmlns:r="http://schemas.openxmlformats.org/officeDocument/2006/relationships" r:id="rId1"/>
            <a:extLst>
              <a:ext uri="{FF2B5EF4-FFF2-40B4-BE49-F238E27FC236}">
                <a16:creationId xmlns:a16="http://schemas.microsoft.com/office/drawing/2014/main" id="{2FC57DE7-6BBB-2727-EFE2-500601E60982}"/>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17" name="TextBox 16">
            <a:hlinkClick xmlns:r="http://schemas.openxmlformats.org/officeDocument/2006/relationships" r:id="rId2"/>
            <a:extLst>
              <a:ext uri="{FF2B5EF4-FFF2-40B4-BE49-F238E27FC236}">
                <a16:creationId xmlns:a16="http://schemas.microsoft.com/office/drawing/2014/main" id="{5B68BE41-755C-13F7-7A2B-F126834994CD}"/>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18" name="TextBox 17">
            <a:hlinkClick xmlns:r="http://schemas.openxmlformats.org/officeDocument/2006/relationships" r:id="rId3"/>
            <a:extLst>
              <a:ext uri="{FF2B5EF4-FFF2-40B4-BE49-F238E27FC236}">
                <a16:creationId xmlns:a16="http://schemas.microsoft.com/office/drawing/2014/main" id="{D9E6592A-5BE8-A858-A04D-2C270EA785E4}"/>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19" name="TextBox 18">
            <a:hlinkClick xmlns:r="http://schemas.openxmlformats.org/officeDocument/2006/relationships" r:id="rId4"/>
            <a:extLst>
              <a:ext uri="{FF2B5EF4-FFF2-40B4-BE49-F238E27FC236}">
                <a16:creationId xmlns:a16="http://schemas.microsoft.com/office/drawing/2014/main" id="{57D343CA-0563-5C40-8174-F759C346685F}"/>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20" name="TextBox 19">
            <a:hlinkClick xmlns:r="http://schemas.openxmlformats.org/officeDocument/2006/relationships" r:id="rId5"/>
            <a:extLst>
              <a:ext uri="{FF2B5EF4-FFF2-40B4-BE49-F238E27FC236}">
                <a16:creationId xmlns:a16="http://schemas.microsoft.com/office/drawing/2014/main" id="{186E9DC4-C0A5-E3F4-B525-A09197CACD95}"/>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21" name="TextBox 20">
            <a:hlinkClick xmlns:r="http://schemas.openxmlformats.org/officeDocument/2006/relationships" r:id="rId6"/>
            <a:extLst>
              <a:ext uri="{FF2B5EF4-FFF2-40B4-BE49-F238E27FC236}">
                <a16:creationId xmlns:a16="http://schemas.microsoft.com/office/drawing/2014/main" id="{4AB6F49A-9981-A7CB-D960-86E9828363D1}"/>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22" name="TextBox 21">
            <a:hlinkClick xmlns:r="http://schemas.openxmlformats.org/officeDocument/2006/relationships" r:id="rId7"/>
            <a:extLst>
              <a:ext uri="{FF2B5EF4-FFF2-40B4-BE49-F238E27FC236}">
                <a16:creationId xmlns:a16="http://schemas.microsoft.com/office/drawing/2014/main" id="{55E50DD5-E889-5968-1940-6D8EB76589BE}"/>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23" name="TextBox 22">
            <a:hlinkClick xmlns:r="http://schemas.openxmlformats.org/officeDocument/2006/relationships" r:id="rId8"/>
            <a:extLst>
              <a:ext uri="{FF2B5EF4-FFF2-40B4-BE49-F238E27FC236}">
                <a16:creationId xmlns:a16="http://schemas.microsoft.com/office/drawing/2014/main" id="{91F27BF3-ABF5-62E7-43C0-9CE74291E67C}"/>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24" name="TextBox 23">
            <a:hlinkClick xmlns:r="http://schemas.openxmlformats.org/officeDocument/2006/relationships" r:id="rId9"/>
            <a:extLst>
              <a:ext uri="{FF2B5EF4-FFF2-40B4-BE49-F238E27FC236}">
                <a16:creationId xmlns:a16="http://schemas.microsoft.com/office/drawing/2014/main" id="{0FE6A8D1-0581-F239-95C9-A682661C079B}"/>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25" name="TextBox 24">
            <a:hlinkClick xmlns:r="http://schemas.openxmlformats.org/officeDocument/2006/relationships" r:id="rId10"/>
            <a:extLst>
              <a:ext uri="{FF2B5EF4-FFF2-40B4-BE49-F238E27FC236}">
                <a16:creationId xmlns:a16="http://schemas.microsoft.com/office/drawing/2014/main" id="{C3D094B2-9466-3FA2-2A76-C059004FB6F7}"/>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26" name="TextBox 25">
            <a:hlinkClick xmlns:r="http://schemas.openxmlformats.org/officeDocument/2006/relationships" r:id="rId11"/>
            <a:extLst>
              <a:ext uri="{FF2B5EF4-FFF2-40B4-BE49-F238E27FC236}">
                <a16:creationId xmlns:a16="http://schemas.microsoft.com/office/drawing/2014/main" id="{8C218F91-5F3C-D764-C496-6FA51F5D37C2}"/>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27" name="TextBox 26">
            <a:hlinkClick xmlns:r="http://schemas.openxmlformats.org/officeDocument/2006/relationships" r:id="rId12"/>
            <a:extLst>
              <a:ext uri="{FF2B5EF4-FFF2-40B4-BE49-F238E27FC236}">
                <a16:creationId xmlns:a16="http://schemas.microsoft.com/office/drawing/2014/main" id="{3B5F2F11-99F7-5755-17F7-4B361BF0FADF}"/>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0</xdr:row>
      <xdr:rowOff>19050</xdr:rowOff>
    </xdr:from>
    <xdr:to>
      <xdr:col>12</xdr:col>
      <xdr:colOff>381001</xdr:colOff>
      <xdr:row>15</xdr:row>
      <xdr:rowOff>857250</xdr:rowOff>
    </xdr:to>
    <xdr:grpSp>
      <xdr:nvGrpSpPr>
        <xdr:cNvPr id="15" name="Group 14">
          <a:extLst>
            <a:ext uri="{FF2B5EF4-FFF2-40B4-BE49-F238E27FC236}">
              <a16:creationId xmlns:a16="http://schemas.microsoft.com/office/drawing/2014/main" id="{D59764C5-EBE1-4019-800C-D780DFC6C9E8}"/>
            </a:ext>
          </a:extLst>
        </xdr:cNvPr>
        <xdr:cNvGrpSpPr/>
      </xdr:nvGrpSpPr>
      <xdr:grpSpPr>
        <a:xfrm>
          <a:off x="13465175" y="19050"/>
          <a:ext cx="1647826" cy="4648200"/>
          <a:chOff x="14411325" y="19050"/>
          <a:chExt cx="1590676" cy="4905375"/>
        </a:xfrm>
      </xdr:grpSpPr>
      <xdr:sp macro="" textlink="">
        <xdr:nvSpPr>
          <xdr:cNvPr id="16" name="TextBox 15">
            <a:hlinkClick xmlns:r="http://schemas.openxmlformats.org/officeDocument/2006/relationships" r:id="rId1"/>
            <a:extLst>
              <a:ext uri="{FF2B5EF4-FFF2-40B4-BE49-F238E27FC236}">
                <a16:creationId xmlns:a16="http://schemas.microsoft.com/office/drawing/2014/main" id="{73530507-1C76-A841-7CF8-F5C1C2FC5DC8}"/>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17" name="TextBox 16">
            <a:hlinkClick xmlns:r="http://schemas.openxmlformats.org/officeDocument/2006/relationships" r:id="rId2"/>
            <a:extLst>
              <a:ext uri="{FF2B5EF4-FFF2-40B4-BE49-F238E27FC236}">
                <a16:creationId xmlns:a16="http://schemas.microsoft.com/office/drawing/2014/main" id="{C467A6F2-C3EA-5F31-542C-B1F0A8575849}"/>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18" name="TextBox 17">
            <a:hlinkClick xmlns:r="http://schemas.openxmlformats.org/officeDocument/2006/relationships" r:id="rId3"/>
            <a:extLst>
              <a:ext uri="{FF2B5EF4-FFF2-40B4-BE49-F238E27FC236}">
                <a16:creationId xmlns:a16="http://schemas.microsoft.com/office/drawing/2014/main" id="{83F7CBD1-ED59-7458-5779-1748838F4F39}"/>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19" name="TextBox 18">
            <a:hlinkClick xmlns:r="http://schemas.openxmlformats.org/officeDocument/2006/relationships" r:id="rId4"/>
            <a:extLst>
              <a:ext uri="{FF2B5EF4-FFF2-40B4-BE49-F238E27FC236}">
                <a16:creationId xmlns:a16="http://schemas.microsoft.com/office/drawing/2014/main" id="{6CDF30FF-5059-4AC4-7E1D-C2DBF7BA7582}"/>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20" name="TextBox 19">
            <a:hlinkClick xmlns:r="http://schemas.openxmlformats.org/officeDocument/2006/relationships" r:id="rId5"/>
            <a:extLst>
              <a:ext uri="{FF2B5EF4-FFF2-40B4-BE49-F238E27FC236}">
                <a16:creationId xmlns:a16="http://schemas.microsoft.com/office/drawing/2014/main" id="{0E5D1815-18D6-8859-8B52-C3A76BED1FA8}"/>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21" name="TextBox 20">
            <a:hlinkClick xmlns:r="http://schemas.openxmlformats.org/officeDocument/2006/relationships" r:id="rId6"/>
            <a:extLst>
              <a:ext uri="{FF2B5EF4-FFF2-40B4-BE49-F238E27FC236}">
                <a16:creationId xmlns:a16="http://schemas.microsoft.com/office/drawing/2014/main" id="{CDCD210C-92CC-FD84-A403-53E06B8EF435}"/>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22" name="TextBox 21">
            <a:hlinkClick xmlns:r="http://schemas.openxmlformats.org/officeDocument/2006/relationships" r:id="rId7"/>
            <a:extLst>
              <a:ext uri="{FF2B5EF4-FFF2-40B4-BE49-F238E27FC236}">
                <a16:creationId xmlns:a16="http://schemas.microsoft.com/office/drawing/2014/main" id="{9C740889-D9CC-DA19-067A-4A36578F2B74}"/>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23" name="TextBox 22">
            <a:hlinkClick xmlns:r="http://schemas.openxmlformats.org/officeDocument/2006/relationships" r:id="rId8"/>
            <a:extLst>
              <a:ext uri="{FF2B5EF4-FFF2-40B4-BE49-F238E27FC236}">
                <a16:creationId xmlns:a16="http://schemas.microsoft.com/office/drawing/2014/main" id="{66AC1817-7B34-9486-FE14-DBB909F38EB4}"/>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24" name="TextBox 23">
            <a:hlinkClick xmlns:r="http://schemas.openxmlformats.org/officeDocument/2006/relationships" r:id="rId9"/>
            <a:extLst>
              <a:ext uri="{FF2B5EF4-FFF2-40B4-BE49-F238E27FC236}">
                <a16:creationId xmlns:a16="http://schemas.microsoft.com/office/drawing/2014/main" id="{45F2D849-2B06-F8EC-41B1-D38D4F34FEB3}"/>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25" name="TextBox 24">
            <a:hlinkClick xmlns:r="http://schemas.openxmlformats.org/officeDocument/2006/relationships" r:id="rId10"/>
            <a:extLst>
              <a:ext uri="{FF2B5EF4-FFF2-40B4-BE49-F238E27FC236}">
                <a16:creationId xmlns:a16="http://schemas.microsoft.com/office/drawing/2014/main" id="{6892F8B5-2C98-B8AD-EC85-8C03AD71F1C9}"/>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26" name="TextBox 25">
            <a:hlinkClick xmlns:r="http://schemas.openxmlformats.org/officeDocument/2006/relationships" r:id="rId11"/>
            <a:extLst>
              <a:ext uri="{FF2B5EF4-FFF2-40B4-BE49-F238E27FC236}">
                <a16:creationId xmlns:a16="http://schemas.microsoft.com/office/drawing/2014/main" id="{BDC62FCC-599E-AC90-BBCB-60BBF002C65A}"/>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a:t>
            </a:r>
            <a:r>
              <a:rPr lang="en-GB" sz="1100" b="1" baseline="0">
                <a:solidFill>
                  <a:schemeClr val="bg1"/>
                </a:solidFill>
                <a:effectLst/>
                <a:latin typeface="+mn-lt"/>
                <a:ea typeface="+mn-ea"/>
                <a:cs typeface="+mn-cs"/>
              </a:rPr>
              <a:t>Synthèse Conso</a:t>
            </a:r>
            <a:endParaRPr lang="en-GB" sz="1100" b="1">
              <a:solidFill>
                <a:schemeClr val="bg1"/>
              </a:solidFill>
            </a:endParaRPr>
          </a:p>
        </xdr:txBody>
      </xdr:sp>
      <xdr:sp macro="" textlink="">
        <xdr:nvSpPr>
          <xdr:cNvPr id="27" name="TextBox 26">
            <a:hlinkClick xmlns:r="http://schemas.openxmlformats.org/officeDocument/2006/relationships" r:id="rId12"/>
            <a:extLst>
              <a:ext uri="{FF2B5EF4-FFF2-40B4-BE49-F238E27FC236}">
                <a16:creationId xmlns:a16="http://schemas.microsoft.com/office/drawing/2014/main" id="{C93480D4-8C45-CDBD-EC23-A749430B74FC}"/>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57150</xdr:colOff>
      <xdr:row>0</xdr:row>
      <xdr:rowOff>0</xdr:rowOff>
    </xdr:from>
    <xdr:to>
      <xdr:col>17</xdr:col>
      <xdr:colOff>476251</xdr:colOff>
      <xdr:row>14</xdr:row>
      <xdr:rowOff>47625</xdr:rowOff>
    </xdr:to>
    <xdr:grpSp>
      <xdr:nvGrpSpPr>
        <xdr:cNvPr id="2" name="Group 1">
          <a:extLst>
            <a:ext uri="{FF2B5EF4-FFF2-40B4-BE49-F238E27FC236}">
              <a16:creationId xmlns:a16="http://schemas.microsoft.com/office/drawing/2014/main" id="{F8D7C916-8FD3-4F1C-9267-DDF34669D23F}"/>
            </a:ext>
          </a:extLst>
        </xdr:cNvPr>
        <xdr:cNvGrpSpPr/>
      </xdr:nvGrpSpPr>
      <xdr:grpSpPr>
        <a:xfrm>
          <a:off x="26733500" y="0"/>
          <a:ext cx="1644651" cy="4670425"/>
          <a:chOff x="14411325" y="19050"/>
          <a:chExt cx="1590676" cy="4905375"/>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7E4DBCF4-850B-C62F-9972-CDC9B901DDD8}"/>
              </a:ext>
            </a:extLst>
          </xdr:cNvPr>
          <xdr:cNvSpPr txBox="1"/>
        </xdr:nvSpPr>
        <xdr:spPr>
          <a:xfrm>
            <a:off x="14411325" y="19050"/>
            <a:ext cx="1584000"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0.Consignes</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92035763-0D98-98B2-6840-88D4896839A3}"/>
              </a:ext>
            </a:extLst>
          </xdr:cNvPr>
          <xdr:cNvSpPr txBox="1"/>
        </xdr:nvSpPr>
        <xdr:spPr>
          <a:xfrm>
            <a:off x="14411326" y="4286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1.Info</a:t>
            </a:r>
            <a:r>
              <a:rPr lang="en-GB" sz="1100" b="1" baseline="0">
                <a:solidFill>
                  <a:schemeClr val="bg1"/>
                </a:solidFill>
              </a:rPr>
              <a:t> générale</a:t>
            </a:r>
            <a:endParaRPr lang="en-GB" sz="1100" b="1">
              <a:solidFill>
                <a:schemeClr val="bg1"/>
              </a:solidFill>
            </a:endParaRP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EA9B478-41A3-4582-02CF-280A02236628}"/>
              </a:ext>
            </a:extLst>
          </xdr:cNvPr>
          <xdr:cNvSpPr txBox="1"/>
        </xdr:nvSpPr>
        <xdr:spPr>
          <a:xfrm>
            <a:off x="14411326" y="8382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2.</a:t>
            </a:r>
            <a:r>
              <a:rPr lang="en-GB" sz="1100" b="1" baseline="0">
                <a:solidFill>
                  <a:schemeClr val="bg1"/>
                </a:solidFill>
              </a:rPr>
              <a:t>Origine &amp; Conso.</a:t>
            </a:r>
            <a:endParaRPr lang="en-GB" sz="1100" b="1">
              <a:solidFill>
                <a:schemeClr val="bg1"/>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F0F5482E-AC1F-F530-9AF5-D31BE079187F}"/>
              </a:ext>
            </a:extLst>
          </xdr:cNvPr>
          <xdr:cNvSpPr txBox="1"/>
        </xdr:nvSpPr>
        <xdr:spPr>
          <a:xfrm>
            <a:off x="14411326" y="12477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3</a:t>
            </a:r>
            <a:r>
              <a:rPr lang="en-GB" sz="1100" b="1" baseline="0">
                <a:solidFill>
                  <a:schemeClr val="bg1"/>
                </a:solidFill>
              </a:rPr>
              <a:t>.Usage domestique</a:t>
            </a:r>
            <a:endParaRPr lang="en-GB" sz="1100" b="1">
              <a:solidFill>
                <a:schemeClr val="bg1"/>
              </a:solidFill>
            </a:endParaRP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9D4E182-5E48-CA4E-CD52-D6D3EDB3F3B5}"/>
              </a:ext>
            </a:extLst>
          </xdr:cNvPr>
          <xdr:cNvSpPr txBox="1"/>
        </xdr:nvSpPr>
        <xdr:spPr>
          <a:xfrm>
            <a:off x="14411326" y="16573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4.</a:t>
            </a:r>
            <a:r>
              <a:rPr lang="en-GB" sz="1100" b="1" baseline="0">
                <a:solidFill>
                  <a:schemeClr val="bg1"/>
                </a:solidFill>
              </a:rPr>
              <a:t>Eau de service</a:t>
            </a:r>
            <a:endParaRPr lang="en-GB" sz="1100" b="1">
              <a:solidFill>
                <a:schemeClr val="bg1"/>
              </a:solidFill>
            </a:endParaRP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59DC7E-6D7C-258B-5381-916C8BF78ED8}"/>
              </a:ext>
            </a:extLst>
          </xdr:cNvPr>
          <xdr:cNvSpPr txBox="1"/>
        </xdr:nvSpPr>
        <xdr:spPr>
          <a:xfrm>
            <a:off x="14411326" y="20669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5.Arrosage et</a:t>
            </a:r>
            <a:r>
              <a:rPr lang="en-GB" sz="1100" b="1" baseline="0">
                <a:solidFill>
                  <a:schemeClr val="bg1"/>
                </a:solidFill>
              </a:rPr>
              <a:t> ext.</a:t>
            </a:r>
            <a:endParaRPr lang="en-GB" sz="1100" b="1">
              <a:solidFill>
                <a:schemeClr val="bg1"/>
              </a:solidFill>
            </a:endParaRP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79BE20D-56EC-D486-B9A1-8D33D39CDB97}"/>
              </a:ext>
            </a:extLst>
          </xdr:cNvPr>
          <xdr:cNvSpPr txBox="1"/>
        </xdr:nvSpPr>
        <xdr:spPr>
          <a:xfrm>
            <a:off x="14411326" y="24765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6.</a:t>
            </a:r>
            <a:r>
              <a:rPr lang="en-GB" sz="1100" b="1" baseline="0">
                <a:solidFill>
                  <a:schemeClr val="bg1"/>
                </a:solidFill>
              </a:rPr>
              <a:t>Refroidissement</a:t>
            </a:r>
            <a:endParaRPr lang="en-GB" sz="1100" b="1">
              <a:solidFill>
                <a:schemeClr val="bg1"/>
              </a:solidFill>
            </a:endParaRP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1C881C5A-7566-6B78-3AA5-BB3493BE416E}"/>
              </a:ext>
            </a:extLst>
          </xdr:cNvPr>
          <xdr:cNvSpPr txBox="1"/>
        </xdr:nvSpPr>
        <xdr:spPr>
          <a:xfrm>
            <a:off x="14411326" y="28860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7.Chauffage</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A1906FB-DC61-8425-2A13-4B9203BFB4D7}"/>
              </a:ext>
            </a:extLst>
          </xdr:cNvPr>
          <xdr:cNvSpPr txBox="1"/>
        </xdr:nvSpPr>
        <xdr:spPr>
          <a:xfrm>
            <a:off x="14411326" y="329565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8.Procédés</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896A4F4-CB2B-04FD-B36B-F0A1F741AE8A}"/>
              </a:ext>
            </a:extLst>
          </xdr:cNvPr>
          <xdr:cNvSpPr txBox="1"/>
        </xdr:nvSpPr>
        <xdr:spPr>
          <a:xfrm>
            <a:off x="14411326" y="370522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9.Traitement</a:t>
            </a:r>
            <a:r>
              <a:rPr lang="en-GB" sz="1100" b="1" baseline="0">
                <a:solidFill>
                  <a:schemeClr val="bg1"/>
                </a:solidFill>
              </a:rPr>
              <a:t> des eaux</a:t>
            </a:r>
            <a:endParaRPr lang="en-GB" sz="1100" b="1">
              <a:solidFill>
                <a:schemeClr val="bg1"/>
              </a:solidFill>
            </a:endParaRP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DAD34CA6-8E2D-D4CB-0DD8-0D7077756D27}"/>
              </a:ext>
            </a:extLst>
          </xdr:cNvPr>
          <xdr:cNvSpPr txBox="1"/>
        </xdr:nvSpPr>
        <xdr:spPr>
          <a:xfrm>
            <a:off x="14411326" y="4114800"/>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10.Synthèse Conso</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6373E4BC-0D23-72FE-3952-7F688BBD8602}"/>
              </a:ext>
            </a:extLst>
          </xdr:cNvPr>
          <xdr:cNvSpPr txBox="1"/>
        </xdr:nvSpPr>
        <xdr:spPr>
          <a:xfrm>
            <a:off x="14411326" y="4524375"/>
            <a:ext cx="1590675" cy="400050"/>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rPr>
              <a:t>11.Check-list</a:t>
            </a:r>
          </a:p>
        </xdr:txBody>
      </xdr:sp>
    </xdr:grp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6">
  <rv s="0">
    <v>0</v>
    <v>5</v>
    <v>Lights On with solid fill</v>
  </rv>
  <rv s="0">
    <v>1</v>
    <v>5</v>
    <v>Lights On with solid fill</v>
  </rv>
  <rv s="0">
    <v>2</v>
    <v>5</v>
    <v>Lights On with solid fill</v>
  </rv>
  <rv s="0">
    <v>3</v>
    <v>5</v>
    <v>Lights On with solid fill</v>
  </rv>
  <rv s="0">
    <v>4</v>
    <v>5</v>
    <v>Lights On with solid fill</v>
  </rv>
  <rv s="0">
    <v>5</v>
    <v>5</v>
    <v>Lights On with solid fill</v>
  </rv>
  <rv s="0">
    <v>6</v>
    <v>5</v>
    <v>Lights On with solid fill</v>
  </rv>
  <rv s="0">
    <v>7</v>
    <v>5</v>
    <v>Lights On with solid fill</v>
  </rv>
  <rv s="0">
    <v>8</v>
    <v>5</v>
    <v>Lights On with solid fill</v>
  </rv>
  <rv s="0">
    <v>9</v>
    <v>5</v>
    <v>Lights On with solid fill</v>
  </rv>
  <rv s="0">
    <v>10</v>
    <v>5</v>
    <v>Lights On with solid fill</v>
  </rv>
  <rv s="0">
    <v>11</v>
    <v>5</v>
    <v>Lights On with solid fill</v>
  </rv>
  <rv s="0">
    <v>12</v>
    <v>5</v>
    <v>Lights On with solid fill</v>
  </rv>
  <rv s="0">
    <v>13</v>
    <v>5</v>
    <v>Lights On with solid fill</v>
  </rv>
  <rv s="0">
    <v>14</v>
    <v>5</v>
    <v>Lights On with solid fill</v>
  </rv>
  <rv s="0">
    <v>15</v>
    <v>5</v>
    <v>Return with solid fill</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ichValueRel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Circuit">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extraClrSchemeLst/>
  <a:extLst>
    <a:ext uri="{05A4C25C-085E-4340-85A3-A5531E510DB2}">
      <thm15:themeFamily xmlns:thm15="http://schemas.microsoft.com/office/thememl/2012/main" name="Circuit" id="{0AC2F7E7-15F5-431C-B2A2-456FE929F56C}" vid="{0911B802-464C-4241-8DD9-B60FF88E379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9.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BC4F-6944-4553-AFE3-6B62933BC029}">
  <sheetPr codeName="Sheet2">
    <pageSetUpPr fitToPage="1"/>
  </sheetPr>
  <dimension ref="A1:Y88"/>
  <sheetViews>
    <sheetView showGridLines="0" tabSelected="1" zoomScaleNormal="100" workbookViewId="0">
      <selection activeCell="J3" sqref="J3"/>
    </sheetView>
  </sheetViews>
  <sheetFormatPr baseColWidth="10" defaultColWidth="9.26953125" defaultRowHeight="14.5" x14ac:dyDescent="0.35"/>
  <cols>
    <col min="1" max="1" width="11" style="90" customWidth="1"/>
    <col min="2" max="11" width="9.26953125" style="90"/>
    <col min="12" max="16384" width="9.26953125" style="64"/>
  </cols>
  <sheetData>
    <row r="1" spans="1:25" ht="23.5" x14ac:dyDescent="0.35">
      <c r="A1" s="89" t="s">
        <v>544</v>
      </c>
    </row>
    <row r="2" spans="1:25" ht="23.5" x14ac:dyDescent="0.35">
      <c r="A2" s="89" t="s">
        <v>822</v>
      </c>
    </row>
    <row r="4" spans="1:25" ht="18.5" x14ac:dyDescent="0.35">
      <c r="A4" s="91" t="s">
        <v>545</v>
      </c>
    </row>
    <row r="5" spans="1:25" ht="30.65" customHeight="1" x14ac:dyDescent="0.35">
      <c r="A5" s="443" t="s">
        <v>749</v>
      </c>
      <c r="B5" s="443"/>
      <c r="C5" s="443"/>
      <c r="D5" s="443"/>
      <c r="E5" s="443"/>
      <c r="F5" s="443"/>
      <c r="G5" s="443"/>
      <c r="H5" s="443"/>
      <c r="I5" s="443"/>
      <c r="J5" s="443"/>
      <c r="K5" s="443"/>
      <c r="L5" s="443"/>
      <c r="M5" s="443"/>
      <c r="N5" s="443"/>
      <c r="O5" s="443"/>
      <c r="P5" s="443"/>
      <c r="Q5" s="443"/>
      <c r="R5" s="443"/>
      <c r="S5" s="443"/>
      <c r="T5" s="443"/>
      <c r="U5" s="443"/>
      <c r="V5" s="92"/>
      <c r="W5" s="92"/>
      <c r="X5" s="92"/>
      <c r="Y5" s="92"/>
    </row>
    <row r="6" spans="1:25" ht="9" customHeight="1" x14ac:dyDescent="0.35">
      <c r="A6" s="93"/>
      <c r="B6" s="93"/>
      <c r="C6" s="93"/>
      <c r="D6" s="93"/>
      <c r="E6" s="93"/>
      <c r="F6" s="93"/>
      <c r="G6" s="93"/>
      <c r="H6" s="93"/>
      <c r="I6" s="93"/>
      <c r="J6" s="93"/>
      <c r="K6" s="93"/>
    </row>
    <row r="7" spans="1:25" ht="18.5" x14ac:dyDescent="0.35">
      <c r="A7" s="91" t="s">
        <v>546</v>
      </c>
    </row>
    <row r="8" spans="1:25" ht="16.149999999999999" customHeight="1" x14ac:dyDescent="0.35">
      <c r="A8" s="449" t="s">
        <v>547</v>
      </c>
      <c r="B8" s="449"/>
      <c r="C8" s="449"/>
      <c r="D8" s="449"/>
      <c r="E8" s="449"/>
      <c r="F8" s="449"/>
      <c r="G8" s="449"/>
      <c r="H8" s="449"/>
      <c r="I8" s="449"/>
      <c r="J8" s="449"/>
      <c r="K8" s="449"/>
    </row>
    <row r="9" spans="1:25" x14ac:dyDescent="0.35">
      <c r="A9" s="94" t="s">
        <v>586</v>
      </c>
      <c r="R9" s="64" t="s">
        <v>590</v>
      </c>
    </row>
    <row r="10" spans="1:25" x14ac:dyDescent="0.35">
      <c r="A10" s="94" t="s">
        <v>587</v>
      </c>
    </row>
    <row r="11" spans="1:25" x14ac:dyDescent="0.35">
      <c r="A11" s="94" t="s">
        <v>588</v>
      </c>
    </row>
    <row r="12" spans="1:25" x14ac:dyDescent="0.35">
      <c r="A12" s="94" t="s">
        <v>589</v>
      </c>
    </row>
    <row r="13" spans="1:25" ht="9" customHeight="1" x14ac:dyDescent="0.35">
      <c r="A13" s="94"/>
    </row>
    <row r="14" spans="1:25" ht="18.5" x14ac:dyDescent="0.35">
      <c r="A14" s="91" t="s">
        <v>548</v>
      </c>
    </row>
    <row r="15" spans="1:25" x14ac:dyDescent="0.35">
      <c r="A15" s="90" t="s">
        <v>553</v>
      </c>
    </row>
    <row r="16" spans="1:25" ht="16.899999999999999" customHeight="1" x14ac:dyDescent="0.35">
      <c r="A16" s="443" t="s">
        <v>554</v>
      </c>
      <c r="B16" s="443"/>
      <c r="C16" s="443"/>
      <c r="D16" s="443"/>
      <c r="E16" s="443"/>
      <c r="F16" s="443"/>
      <c r="G16" s="443"/>
      <c r="H16" s="443"/>
      <c r="I16" s="443"/>
      <c r="J16" s="443"/>
      <c r="K16" s="443"/>
      <c r="L16" s="443"/>
      <c r="M16" s="443"/>
      <c r="N16" s="443"/>
      <c r="O16" s="443"/>
      <c r="P16" s="443"/>
    </row>
    <row r="17" spans="1:22" ht="16.899999999999999" customHeight="1" x14ac:dyDescent="0.35">
      <c r="A17" s="95" t="s">
        <v>568</v>
      </c>
      <c r="B17" s="93"/>
      <c r="C17" s="93"/>
      <c r="D17" s="93"/>
      <c r="E17" s="93"/>
      <c r="F17" s="93"/>
      <c r="G17" s="93"/>
      <c r="H17" s="93"/>
      <c r="I17" s="93"/>
      <c r="J17" s="93"/>
      <c r="K17" s="93"/>
      <c r="L17" s="93"/>
      <c r="M17" s="93"/>
      <c r="N17" s="93"/>
      <c r="O17" s="93"/>
      <c r="P17" s="93"/>
    </row>
    <row r="18" spans="1:22" ht="14.5" customHeight="1" x14ac:dyDescent="0.35">
      <c r="A18" s="96"/>
      <c r="B18" s="446" t="s">
        <v>552</v>
      </c>
      <c r="C18" s="447"/>
      <c r="D18" s="447"/>
      <c r="E18" s="447"/>
      <c r="F18" s="447"/>
      <c r="G18" s="447"/>
      <c r="H18" s="447"/>
      <c r="I18" s="447"/>
      <c r="J18" s="447"/>
      <c r="K18" s="447"/>
      <c r="L18" s="447"/>
      <c r="M18" s="447"/>
      <c r="N18" s="447"/>
      <c r="O18" s="447"/>
      <c r="P18" s="447"/>
      <c r="Q18" s="447"/>
      <c r="R18" s="447"/>
      <c r="S18" s="447"/>
      <c r="T18" s="447"/>
      <c r="U18" s="447"/>
      <c r="V18" s="447"/>
    </row>
    <row r="19" spans="1:22" ht="5.15" customHeight="1" thickBot="1" x14ac:dyDescent="0.4">
      <c r="A19" s="97"/>
      <c r="B19" s="447"/>
      <c r="C19" s="447"/>
      <c r="D19" s="447"/>
      <c r="E19" s="447"/>
      <c r="F19" s="447"/>
      <c r="G19" s="447"/>
      <c r="H19" s="447"/>
      <c r="I19" s="447"/>
      <c r="J19" s="447"/>
      <c r="K19" s="447"/>
      <c r="L19" s="447"/>
      <c r="M19" s="447"/>
      <c r="N19" s="447"/>
      <c r="O19" s="447"/>
      <c r="P19" s="447"/>
      <c r="Q19" s="447"/>
      <c r="R19" s="447"/>
      <c r="S19" s="447"/>
      <c r="T19" s="447"/>
      <c r="U19" s="447"/>
      <c r="V19" s="447"/>
    </row>
    <row r="20" spans="1:22" ht="15" customHeight="1" thickBot="1" x14ac:dyDescent="0.4">
      <c r="A20" s="98"/>
      <c r="B20" s="447" t="s">
        <v>551</v>
      </c>
      <c r="C20" s="447"/>
      <c r="D20" s="447"/>
      <c r="E20" s="447"/>
      <c r="F20" s="447"/>
      <c r="G20" s="447"/>
      <c r="H20" s="447"/>
      <c r="I20" s="447"/>
      <c r="J20" s="447"/>
      <c r="K20" s="447"/>
      <c r="L20" s="447"/>
      <c r="M20" s="447"/>
      <c r="N20" s="447"/>
      <c r="O20" s="447"/>
      <c r="P20" s="447"/>
      <c r="Q20" s="447"/>
      <c r="R20" s="447"/>
      <c r="S20" s="447"/>
      <c r="T20" s="447"/>
      <c r="U20" s="447"/>
      <c r="V20" s="447"/>
    </row>
    <row r="21" spans="1:22" ht="5.15" customHeight="1" x14ac:dyDescent="0.35">
      <c r="A21" s="99"/>
      <c r="B21" s="447"/>
      <c r="C21" s="447"/>
      <c r="D21" s="447"/>
      <c r="E21" s="447"/>
      <c r="F21" s="447"/>
      <c r="G21" s="447"/>
      <c r="H21" s="447"/>
      <c r="I21" s="447"/>
      <c r="J21" s="447"/>
      <c r="K21" s="447"/>
      <c r="L21" s="447"/>
      <c r="M21" s="447"/>
      <c r="N21" s="447"/>
      <c r="O21" s="447"/>
      <c r="P21" s="447"/>
      <c r="Q21" s="447"/>
      <c r="R21" s="447"/>
      <c r="S21" s="447"/>
      <c r="T21" s="447"/>
      <c r="U21" s="447"/>
      <c r="V21" s="447"/>
    </row>
    <row r="22" spans="1:22" ht="15" customHeight="1" x14ac:dyDescent="0.35">
      <c r="A22" s="352"/>
      <c r="B22" s="446" t="s">
        <v>824</v>
      </c>
      <c r="C22" s="447"/>
      <c r="D22" s="447"/>
      <c r="E22" s="447"/>
      <c r="F22" s="447"/>
      <c r="G22" s="447"/>
      <c r="H22" s="447"/>
      <c r="I22" s="447"/>
      <c r="J22" s="447"/>
      <c r="K22" s="447"/>
      <c r="L22" s="447"/>
      <c r="M22" s="447"/>
      <c r="N22" s="447"/>
      <c r="O22" s="447"/>
      <c r="P22" s="447"/>
      <c r="Q22" s="447"/>
      <c r="R22" s="447"/>
      <c r="S22" s="447"/>
      <c r="T22" s="447"/>
      <c r="U22" s="93"/>
      <c r="V22" s="93"/>
    </row>
    <row r="23" spans="1:22" ht="5.15" customHeight="1" x14ac:dyDescent="0.35">
      <c r="B23" s="93"/>
      <c r="C23" s="93"/>
      <c r="D23" s="93"/>
      <c r="E23" s="93"/>
      <c r="F23" s="93"/>
      <c r="G23" s="93"/>
      <c r="H23" s="93"/>
      <c r="I23" s="93"/>
      <c r="J23" s="93"/>
      <c r="K23" s="93"/>
      <c r="L23" s="93"/>
      <c r="M23" s="93"/>
      <c r="N23" s="93"/>
      <c r="O23" s="93"/>
      <c r="P23" s="93"/>
      <c r="Q23" s="93"/>
      <c r="R23" s="93"/>
      <c r="S23" s="93"/>
      <c r="T23" s="93"/>
      <c r="U23" s="93"/>
      <c r="V23" s="93"/>
    </row>
    <row r="24" spans="1:22" ht="14.5" customHeight="1" x14ac:dyDescent="0.35">
      <c r="A24" s="100" t="e" vm="1">
        <v>#VALUE!</v>
      </c>
      <c r="B24" s="440" t="s">
        <v>816</v>
      </c>
      <c r="C24" s="441"/>
      <c r="D24" s="441"/>
      <c r="E24" s="441"/>
      <c r="F24" s="441"/>
      <c r="G24" s="441"/>
      <c r="H24" s="441"/>
      <c r="I24" s="441"/>
      <c r="J24" s="441"/>
      <c r="K24" s="441"/>
      <c r="L24" s="441"/>
      <c r="M24" s="441"/>
      <c r="N24" s="441"/>
      <c r="O24" s="441"/>
      <c r="P24" s="442"/>
      <c r="Q24" s="101"/>
      <c r="R24" s="101"/>
      <c r="S24" s="101"/>
      <c r="T24" s="101"/>
      <c r="U24" s="101"/>
      <c r="V24" s="101"/>
    </row>
    <row r="25" spans="1:22" ht="5.15" customHeight="1" x14ac:dyDescent="0.35">
      <c r="A25" s="102"/>
      <c r="B25" s="93"/>
      <c r="C25" s="93"/>
      <c r="D25" s="93"/>
      <c r="E25" s="93"/>
      <c r="F25" s="93"/>
      <c r="G25" s="93"/>
      <c r="H25" s="93"/>
      <c r="I25" s="93"/>
      <c r="J25" s="93"/>
      <c r="K25" s="93"/>
    </row>
    <row r="26" spans="1:22" ht="14.5" customHeight="1" x14ac:dyDescent="0.35">
      <c r="A26" s="103" t="s">
        <v>607</v>
      </c>
      <c r="B26" s="443" t="s">
        <v>608</v>
      </c>
      <c r="C26" s="443"/>
      <c r="D26" s="443"/>
      <c r="E26" s="443"/>
      <c r="F26" s="443"/>
      <c r="G26" s="443"/>
      <c r="H26" s="443"/>
      <c r="I26" s="443"/>
      <c r="J26" s="443"/>
      <c r="K26" s="443"/>
      <c r="L26" s="443"/>
      <c r="M26" s="443"/>
      <c r="N26" s="443"/>
      <c r="O26" s="443"/>
      <c r="P26" s="443"/>
      <c r="Q26" s="443"/>
      <c r="R26" s="443"/>
      <c r="S26" s="443"/>
      <c r="T26" s="443"/>
      <c r="U26" s="443"/>
    </row>
    <row r="27" spans="1:22" ht="9" customHeight="1" x14ac:dyDescent="0.35">
      <c r="A27" s="102"/>
      <c r="B27" s="93"/>
      <c r="C27" s="93"/>
      <c r="D27" s="93"/>
      <c r="E27" s="93"/>
      <c r="F27" s="93"/>
      <c r="G27" s="93"/>
      <c r="H27" s="93"/>
      <c r="I27" s="93"/>
      <c r="J27" s="93"/>
      <c r="K27" s="93"/>
    </row>
    <row r="28" spans="1:22" ht="14.5" customHeight="1" x14ac:dyDescent="0.35">
      <c r="A28" s="91" t="s">
        <v>523</v>
      </c>
      <c r="B28" s="91"/>
      <c r="C28" s="91"/>
      <c r="D28" s="91"/>
      <c r="E28" s="91"/>
      <c r="F28" s="91"/>
      <c r="G28" s="91"/>
      <c r="H28" s="91"/>
      <c r="I28" s="91"/>
      <c r="J28" s="104"/>
      <c r="K28" s="104"/>
    </row>
    <row r="29" spans="1:22" s="105" customFormat="1" ht="28.9" customHeight="1" x14ac:dyDescent="0.35">
      <c r="A29" s="4" t="s">
        <v>172</v>
      </c>
      <c r="B29" s="444" t="s">
        <v>173</v>
      </c>
      <c r="C29" s="444"/>
      <c r="D29" s="444"/>
      <c r="E29" s="444" t="s">
        <v>522</v>
      </c>
      <c r="F29" s="444"/>
      <c r="G29" s="444"/>
      <c r="H29" s="444"/>
      <c r="I29" s="444"/>
      <c r="J29" s="445" t="s">
        <v>609</v>
      </c>
      <c r="K29" s="445"/>
    </row>
    <row r="30" spans="1:22" ht="16.899999999999999" customHeight="1" x14ac:dyDescent="0.35">
      <c r="A30" s="106" t="s">
        <v>524</v>
      </c>
      <c r="B30" s="434" t="s">
        <v>174</v>
      </c>
      <c r="C30" s="434"/>
      <c r="D30" s="434"/>
      <c r="E30" s="431" t="s">
        <v>175</v>
      </c>
      <c r="F30" s="431"/>
      <c r="G30" s="431"/>
      <c r="H30" s="431"/>
      <c r="I30" s="431"/>
      <c r="J30" s="432" t="e" vm="2">
        <v>#VALUE!</v>
      </c>
      <c r="K30" s="432"/>
    </row>
    <row r="31" spans="1:22" ht="16.899999999999999" customHeight="1" x14ac:dyDescent="0.35">
      <c r="A31" s="106" t="s">
        <v>525</v>
      </c>
      <c r="B31" s="436" t="s">
        <v>751</v>
      </c>
      <c r="C31" s="437"/>
      <c r="D31" s="438"/>
      <c r="E31" s="431" t="s">
        <v>176</v>
      </c>
      <c r="F31" s="431"/>
      <c r="G31" s="431"/>
      <c r="H31" s="431"/>
      <c r="I31" s="431"/>
      <c r="J31" s="432" t="e" vm="3">
        <v>#VALUE!</v>
      </c>
      <c r="K31" s="432"/>
    </row>
    <row r="32" spans="1:22" ht="16.899999999999999" customHeight="1" x14ac:dyDescent="0.35">
      <c r="A32" s="106" t="s">
        <v>526</v>
      </c>
      <c r="B32" s="434" t="s">
        <v>177</v>
      </c>
      <c r="C32" s="434"/>
      <c r="D32" s="434"/>
      <c r="E32" s="431" t="s">
        <v>178</v>
      </c>
      <c r="F32" s="431"/>
      <c r="G32" s="431"/>
      <c r="H32" s="431"/>
      <c r="I32" s="431"/>
      <c r="J32" s="432" t="e" vm="4">
        <v>#VALUE!</v>
      </c>
      <c r="K32" s="432"/>
    </row>
    <row r="33" spans="1:22" ht="16.899999999999999" customHeight="1" x14ac:dyDescent="0.35">
      <c r="A33" s="106" t="s">
        <v>527</v>
      </c>
      <c r="B33" s="434" t="s">
        <v>775</v>
      </c>
      <c r="C33" s="434"/>
      <c r="D33" s="434"/>
      <c r="E33" s="431" t="s">
        <v>179</v>
      </c>
      <c r="F33" s="431"/>
      <c r="G33" s="431"/>
      <c r="H33" s="431"/>
      <c r="I33" s="431"/>
      <c r="J33" s="432" t="e" vm="5">
        <v>#VALUE!</v>
      </c>
      <c r="K33" s="432"/>
    </row>
    <row r="34" spans="1:22" ht="16.899999999999999" customHeight="1" x14ac:dyDescent="0.35">
      <c r="A34" s="106" t="s">
        <v>528</v>
      </c>
      <c r="B34" s="434" t="s">
        <v>136</v>
      </c>
      <c r="C34" s="434"/>
      <c r="D34" s="434"/>
      <c r="E34" s="431" t="s">
        <v>180</v>
      </c>
      <c r="F34" s="431"/>
      <c r="G34" s="431"/>
      <c r="H34" s="431"/>
      <c r="I34" s="431"/>
      <c r="J34" s="432" t="e" vm="6">
        <v>#VALUE!</v>
      </c>
      <c r="K34" s="432"/>
    </row>
    <row r="35" spans="1:22" ht="16.899999999999999" customHeight="1" x14ac:dyDescent="0.35">
      <c r="A35" s="106" t="s">
        <v>529</v>
      </c>
      <c r="B35" s="434" t="s">
        <v>569</v>
      </c>
      <c r="C35" s="434"/>
      <c r="D35" s="434"/>
      <c r="E35" s="431" t="s">
        <v>181</v>
      </c>
      <c r="F35" s="431"/>
      <c r="G35" s="431"/>
      <c r="H35" s="431"/>
      <c r="I35" s="431"/>
      <c r="J35" s="432" t="e" vm="7">
        <v>#VALUE!</v>
      </c>
      <c r="K35" s="432"/>
    </row>
    <row r="36" spans="1:22" ht="16.899999999999999" customHeight="1" x14ac:dyDescent="0.35">
      <c r="A36" s="106" t="s">
        <v>530</v>
      </c>
      <c r="B36" s="434" t="s">
        <v>182</v>
      </c>
      <c r="C36" s="434"/>
      <c r="D36" s="434"/>
      <c r="E36" s="431" t="s">
        <v>558</v>
      </c>
      <c r="F36" s="431"/>
      <c r="G36" s="431"/>
      <c r="H36" s="431"/>
      <c r="I36" s="431"/>
      <c r="J36" s="432" t="e" vm="8">
        <v>#VALUE!</v>
      </c>
      <c r="K36" s="432"/>
    </row>
    <row r="37" spans="1:22" ht="16.899999999999999" customHeight="1" x14ac:dyDescent="0.35">
      <c r="A37" s="106" t="s">
        <v>531</v>
      </c>
      <c r="B37" s="434" t="s">
        <v>183</v>
      </c>
      <c r="C37" s="434"/>
      <c r="D37" s="434"/>
      <c r="E37" s="431" t="s">
        <v>184</v>
      </c>
      <c r="F37" s="431"/>
      <c r="G37" s="431"/>
      <c r="H37" s="431"/>
      <c r="I37" s="431"/>
      <c r="J37" s="432" t="e" vm="8">
        <v>#VALUE!</v>
      </c>
      <c r="K37" s="432"/>
    </row>
    <row r="38" spans="1:22" ht="16.899999999999999" customHeight="1" x14ac:dyDescent="0.35">
      <c r="A38" s="106" t="s">
        <v>532</v>
      </c>
      <c r="B38" s="434" t="s">
        <v>132</v>
      </c>
      <c r="C38" s="434"/>
      <c r="D38" s="434"/>
      <c r="E38" s="431" t="s">
        <v>186</v>
      </c>
      <c r="F38" s="431"/>
      <c r="G38" s="431"/>
      <c r="H38" s="431"/>
      <c r="I38" s="431"/>
      <c r="J38" s="432" t="e" vm="3">
        <v>#VALUE!</v>
      </c>
      <c r="K38" s="432"/>
    </row>
    <row r="39" spans="1:22" ht="16.899999999999999" customHeight="1" x14ac:dyDescent="0.35">
      <c r="A39" s="106" t="s">
        <v>533</v>
      </c>
      <c r="B39" s="434" t="s">
        <v>187</v>
      </c>
      <c r="C39" s="434"/>
      <c r="D39" s="434"/>
      <c r="E39" s="431" t="s">
        <v>521</v>
      </c>
      <c r="F39" s="431"/>
      <c r="G39" s="431"/>
      <c r="H39" s="431"/>
      <c r="I39" s="431"/>
      <c r="J39" s="439" t="e" vm="4">
        <v>#VALUE!</v>
      </c>
      <c r="K39" s="439"/>
    </row>
    <row r="40" spans="1:22" ht="16.899999999999999" customHeight="1" x14ac:dyDescent="0.35">
      <c r="A40" s="106" t="s">
        <v>570</v>
      </c>
      <c r="B40" s="434" t="s">
        <v>825</v>
      </c>
      <c r="C40" s="434"/>
      <c r="D40" s="434"/>
      <c r="E40" s="431" t="s">
        <v>831</v>
      </c>
      <c r="F40" s="431"/>
      <c r="G40" s="431"/>
      <c r="H40" s="431"/>
      <c r="I40" s="431"/>
      <c r="J40" s="107"/>
      <c r="K40" s="107"/>
    </row>
    <row r="41" spans="1:22" ht="9" customHeight="1" x14ac:dyDescent="0.35">
      <c r="A41" s="108"/>
      <c r="B41" s="109"/>
      <c r="C41" s="109"/>
      <c r="D41" s="109"/>
      <c r="E41" s="93"/>
      <c r="F41" s="93"/>
      <c r="G41" s="93"/>
      <c r="H41" s="93"/>
      <c r="I41" s="93"/>
      <c r="J41" s="107"/>
      <c r="K41" s="107"/>
    </row>
    <row r="42" spans="1:22" ht="18.5" x14ac:dyDescent="0.35">
      <c r="A42" s="428" t="s">
        <v>567</v>
      </c>
      <c r="B42" s="428"/>
      <c r="C42" s="428"/>
      <c r="D42" s="428"/>
      <c r="E42" s="428"/>
      <c r="F42" s="428"/>
      <c r="G42" s="428"/>
      <c r="H42" s="428"/>
      <c r="I42" s="428"/>
      <c r="J42" s="429"/>
      <c r="K42" s="429"/>
      <c r="L42" s="430"/>
      <c r="M42" s="430"/>
      <c r="N42" s="430"/>
      <c r="O42" s="430"/>
      <c r="P42" s="430"/>
      <c r="Q42" s="430"/>
      <c r="R42" s="430"/>
      <c r="S42" s="430"/>
      <c r="T42" s="430"/>
      <c r="U42" s="430"/>
      <c r="V42" s="430"/>
    </row>
    <row r="43" spans="1:22" ht="17.25" customHeight="1" x14ac:dyDescent="0.35">
      <c r="A43" s="433" t="s">
        <v>549</v>
      </c>
      <c r="B43" s="433"/>
      <c r="C43" s="433"/>
      <c r="D43" s="433"/>
      <c r="E43" s="433"/>
      <c r="F43" s="433"/>
      <c r="G43" s="433"/>
      <c r="H43" s="433"/>
      <c r="I43" s="433"/>
      <c r="J43" s="433"/>
      <c r="K43" s="433"/>
      <c r="L43" s="433"/>
      <c r="M43" s="433"/>
      <c r="N43" s="433"/>
      <c r="O43" s="433"/>
      <c r="P43" s="433"/>
      <c r="Q43" s="433"/>
      <c r="R43" s="433"/>
      <c r="S43" s="430"/>
      <c r="T43" s="430"/>
      <c r="U43" s="430"/>
      <c r="V43" s="430"/>
    </row>
    <row r="44" spans="1:22" ht="17.5" customHeight="1" x14ac:dyDescent="0.35">
      <c r="A44" s="433" t="s">
        <v>823</v>
      </c>
      <c r="B44" s="433"/>
      <c r="C44" s="433"/>
      <c r="D44" s="433"/>
      <c r="E44" s="433"/>
      <c r="F44" s="433"/>
      <c r="G44" s="433"/>
      <c r="H44" s="433"/>
      <c r="I44" s="433"/>
      <c r="J44" s="433"/>
      <c r="K44" s="433"/>
      <c r="L44" s="433"/>
      <c r="M44" s="433"/>
      <c r="N44" s="433"/>
      <c r="O44" s="433"/>
      <c r="P44" s="433"/>
      <c r="Q44" s="433"/>
      <c r="R44" s="433"/>
      <c r="S44" s="433"/>
      <c r="T44" s="433"/>
      <c r="U44" s="433"/>
      <c r="V44" s="430"/>
    </row>
    <row r="45" spans="1:22" ht="18.649999999999999" customHeight="1" x14ac:dyDescent="0.35">
      <c r="A45" s="448" t="s">
        <v>550</v>
      </c>
      <c r="B45" s="448"/>
      <c r="C45" s="448"/>
      <c r="D45" s="448"/>
      <c r="E45" s="448"/>
      <c r="F45" s="448"/>
      <c r="G45" s="448"/>
      <c r="H45" s="448"/>
      <c r="I45" s="448"/>
      <c r="J45" s="448"/>
      <c r="K45" s="448"/>
      <c r="L45" s="448"/>
      <c r="M45" s="448"/>
      <c r="N45" s="448"/>
      <c r="O45" s="448"/>
      <c r="P45" s="448"/>
      <c r="Q45" s="448"/>
      <c r="R45" s="448"/>
      <c r="S45" s="448"/>
      <c r="T45" s="448"/>
      <c r="U45" s="448"/>
      <c r="V45" s="448"/>
    </row>
    <row r="46" spans="1:22" ht="45" customHeight="1" x14ac:dyDescent="0.35">
      <c r="A46" s="435" t="s">
        <v>821</v>
      </c>
      <c r="B46" s="435"/>
      <c r="C46" s="435"/>
      <c r="D46" s="435"/>
      <c r="E46" s="435"/>
      <c r="F46" s="435"/>
      <c r="G46" s="435"/>
      <c r="H46" s="435"/>
      <c r="I46" s="435"/>
      <c r="J46" s="435"/>
      <c r="K46" s="435"/>
      <c r="L46" s="435"/>
      <c r="M46" s="435"/>
      <c r="N46" s="435"/>
      <c r="O46" s="435"/>
      <c r="P46" s="435"/>
      <c r="Q46" s="435"/>
      <c r="R46" s="435"/>
      <c r="S46" s="435"/>
      <c r="T46" s="435"/>
      <c r="U46" s="435"/>
      <c r="V46" s="435"/>
    </row>
    <row r="47" spans="1:22" ht="15" customHeight="1" x14ac:dyDescent="0.35">
      <c r="A47" s="51"/>
      <c r="B47" s="51"/>
      <c r="C47" s="51"/>
      <c r="D47" s="51"/>
      <c r="E47" s="51"/>
      <c r="F47" s="51"/>
      <c r="G47" s="51"/>
      <c r="H47" s="51"/>
      <c r="I47" s="51"/>
      <c r="J47" s="110"/>
      <c r="K47" s="110"/>
    </row>
    <row r="48" spans="1:22" ht="15" customHeight="1" x14ac:dyDescent="0.35">
      <c r="A48" s="51"/>
      <c r="B48" s="51"/>
      <c r="C48" s="51"/>
      <c r="D48" s="51"/>
      <c r="E48" s="51"/>
      <c r="F48" s="51"/>
      <c r="G48" s="51"/>
      <c r="H48" s="51"/>
      <c r="I48" s="51"/>
      <c r="J48" s="110"/>
      <c r="K48" s="110"/>
    </row>
    <row r="49" spans="1:11" ht="15" customHeight="1" x14ac:dyDescent="0.35">
      <c r="A49" s="51"/>
      <c r="B49" s="51"/>
      <c r="C49" s="51"/>
      <c r="D49" s="51"/>
      <c r="E49" s="51"/>
      <c r="F49" s="51"/>
      <c r="G49" s="51"/>
      <c r="H49" s="51"/>
      <c r="I49" s="51"/>
      <c r="J49" s="110"/>
      <c r="K49" s="110"/>
    </row>
    <row r="50" spans="1:11" ht="15" customHeight="1" x14ac:dyDescent="0.35">
      <c r="A50" s="51"/>
      <c r="B50" s="51"/>
      <c r="C50" s="51"/>
      <c r="D50" s="51"/>
      <c r="E50" s="51"/>
      <c r="F50" s="51"/>
      <c r="G50" s="51"/>
      <c r="H50" s="51"/>
      <c r="I50" s="51"/>
      <c r="J50" s="110"/>
      <c r="K50" s="110"/>
    </row>
    <row r="52" spans="1:11" ht="18.5" x14ac:dyDescent="0.35">
      <c r="A52" s="91"/>
    </row>
    <row r="53" spans="1:11" ht="18.5" x14ac:dyDescent="0.35">
      <c r="A53" s="91"/>
    </row>
    <row r="54" spans="1:11" ht="18.5" x14ac:dyDescent="0.35">
      <c r="A54" s="91"/>
    </row>
    <row r="55" spans="1:11" ht="14.25" customHeight="1" x14ac:dyDescent="0.35">
      <c r="A55" s="111"/>
      <c r="D55" s="112"/>
    </row>
    <row r="56" spans="1:11" ht="14.25" customHeight="1" x14ac:dyDescent="0.35">
      <c r="A56" s="111"/>
      <c r="D56" s="113"/>
    </row>
    <row r="57" spans="1:11" ht="14.25" customHeight="1" x14ac:dyDescent="0.35">
      <c r="A57" s="111"/>
      <c r="D57" s="112"/>
    </row>
    <row r="58" spans="1:11" ht="14.25" customHeight="1" x14ac:dyDescent="0.35">
      <c r="A58" s="111"/>
      <c r="D58" s="114"/>
    </row>
    <row r="59" spans="1:11" ht="14.25" customHeight="1" x14ac:dyDescent="0.35">
      <c r="A59" s="111"/>
      <c r="D59" s="112"/>
    </row>
    <row r="60" spans="1:11" ht="14.25" customHeight="1" x14ac:dyDescent="0.35">
      <c r="A60" s="111"/>
      <c r="D60" s="114"/>
    </row>
    <row r="61" spans="1:11" ht="14.25" customHeight="1" x14ac:dyDescent="0.35">
      <c r="A61" s="111"/>
      <c r="D61" s="112"/>
    </row>
    <row r="62" spans="1:11" ht="14.25" customHeight="1" x14ac:dyDescent="0.35">
      <c r="A62" s="111"/>
      <c r="D62" s="114"/>
    </row>
    <row r="63" spans="1:11" ht="14.25" customHeight="1" x14ac:dyDescent="0.35">
      <c r="A63" s="111"/>
      <c r="D63" s="112"/>
    </row>
    <row r="64" spans="1:11" ht="14.25" customHeight="1" x14ac:dyDescent="0.35">
      <c r="A64" s="111"/>
      <c r="D64" s="112"/>
    </row>
    <row r="65" spans="1:4" ht="14.25" customHeight="1" x14ac:dyDescent="0.35">
      <c r="A65" s="111"/>
      <c r="D65" s="112"/>
    </row>
    <row r="66" spans="1:4" ht="14.25" customHeight="1" x14ac:dyDescent="0.35">
      <c r="A66" s="111"/>
      <c r="D66" s="112"/>
    </row>
    <row r="67" spans="1:4" ht="14.25" customHeight="1" x14ac:dyDescent="0.35">
      <c r="A67" s="111"/>
      <c r="D67" s="112"/>
    </row>
    <row r="68" spans="1:4" ht="14.25" customHeight="1" x14ac:dyDescent="0.35">
      <c r="A68" s="111"/>
      <c r="D68" s="112"/>
    </row>
    <row r="69" spans="1:4" ht="14.25" customHeight="1" x14ac:dyDescent="0.35"/>
    <row r="70" spans="1:4" ht="14.25" customHeight="1" x14ac:dyDescent="0.35"/>
    <row r="71" spans="1:4" ht="14.25" customHeight="1" x14ac:dyDescent="0.35"/>
    <row r="72" spans="1:4" ht="14.25" customHeight="1" x14ac:dyDescent="0.35"/>
    <row r="73" spans="1:4" ht="14.25" customHeight="1" x14ac:dyDescent="0.35"/>
    <row r="74" spans="1:4" ht="14.25" customHeight="1" x14ac:dyDescent="0.35"/>
    <row r="75" spans="1:4" ht="14.25" customHeight="1" x14ac:dyDescent="0.35"/>
    <row r="76" spans="1:4" ht="14.25" customHeight="1" x14ac:dyDescent="0.35"/>
    <row r="77" spans="1:4" ht="14.25" customHeight="1" x14ac:dyDescent="0.35"/>
    <row r="78" spans="1:4" ht="14.25" customHeight="1" x14ac:dyDescent="0.35"/>
    <row r="79" spans="1:4" ht="14.25" customHeight="1" x14ac:dyDescent="0.35"/>
    <row r="80" spans="1:4"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sheetData>
  <sheetProtection algorithmName="SHA-512" hashValue="8p7Ts5ymz0SbIM6n4pO9ilHxeDNxGcwk+c1mfz4ejVs1EO9mJvZRk1BX7d5A7q7+ynN3JyC7c9Fkie53iuny6A==" saltValue="zC1fDMCOmvuF44s5p9dwgQ==" spinCount="100000" sheet="1" objects="1" scenarios="1"/>
  <mergeCells count="47">
    <mergeCell ref="B22:T22"/>
    <mergeCell ref="A5:U5"/>
    <mergeCell ref="B18:V19"/>
    <mergeCell ref="B20:V21"/>
    <mergeCell ref="A45:V45"/>
    <mergeCell ref="A8:K8"/>
    <mergeCell ref="A16:P16"/>
    <mergeCell ref="J36:K36"/>
    <mergeCell ref="B37:D37"/>
    <mergeCell ref="E37:I37"/>
    <mergeCell ref="J37:K37"/>
    <mergeCell ref="B34:D34"/>
    <mergeCell ref="E34:I34"/>
    <mergeCell ref="J34:K34"/>
    <mergeCell ref="B35:D35"/>
    <mergeCell ref="E35:I35"/>
    <mergeCell ref="B24:P24"/>
    <mergeCell ref="B30:D30"/>
    <mergeCell ref="B32:D32"/>
    <mergeCell ref="B38:D38"/>
    <mergeCell ref="E38:I38"/>
    <mergeCell ref="J38:K38"/>
    <mergeCell ref="B36:D36"/>
    <mergeCell ref="E36:I36"/>
    <mergeCell ref="E31:I31"/>
    <mergeCell ref="J31:K31"/>
    <mergeCell ref="E32:I32"/>
    <mergeCell ref="J32:K32"/>
    <mergeCell ref="B26:U26"/>
    <mergeCell ref="B29:D29"/>
    <mergeCell ref="E29:I29"/>
    <mergeCell ref="J29:K29"/>
    <mergeCell ref="A46:V46"/>
    <mergeCell ref="B31:D31"/>
    <mergeCell ref="B40:D40"/>
    <mergeCell ref="E40:I40"/>
    <mergeCell ref="B39:D39"/>
    <mergeCell ref="E39:I39"/>
    <mergeCell ref="J39:K39"/>
    <mergeCell ref="E30:I30"/>
    <mergeCell ref="J30:K30"/>
    <mergeCell ref="A43:R43"/>
    <mergeCell ref="A44:U44"/>
    <mergeCell ref="B33:D33"/>
    <mergeCell ref="E33:I33"/>
    <mergeCell ref="J33:K33"/>
    <mergeCell ref="J35:K35"/>
  </mergeCells>
  <hyperlinks>
    <hyperlink ref="B30" location="'1. Info générale'!A1" tooltip="Vers Information générales" display="Informations générales" xr:uid="{DC80F208-8E43-4E3E-92F4-9830202EB572}"/>
    <hyperlink ref="B32" location="'3. Usage domestique'!A1" tooltip="Vers Usages domestiques" display="Usages domestiques" xr:uid="{BF1D0A1B-9377-4186-BDEB-AE4D79AF9E1F}"/>
    <hyperlink ref="B31" location="'2. Sources &amp; Conso.'!A1" tooltip="Vers Sources et consommations" display="Sources et consommations" xr:uid="{578403AB-F72B-4493-BFB1-643EFFEE7C78}"/>
    <hyperlink ref="A24" location="Recommandations!A1" tooltip="Check-liste informations générales" display="Recommandations!A1" xr:uid="{DE5880B6-243C-43E3-98A9-284CCDFBDE32}"/>
    <hyperlink ref="J30" location="Recommandations!A1" tooltip="Check-liste informations générales" display="Recommandations!A1" xr:uid="{3E48917E-5BD4-4115-828B-524807FE57A1}"/>
    <hyperlink ref="J31" location="Recommandations!A10" tooltip="Check-liste Source et consommations" display="Recommandations!A10" xr:uid="{AC58071D-325B-4741-B2CB-36B03C606D48}"/>
    <hyperlink ref="J32" location="Recommandations!A21" tooltip="Check-liste Usages domestiques" display="Recommandations!A21" xr:uid="{C88CA90D-EC99-4584-856F-F9E0ABF59041}"/>
    <hyperlink ref="J33" location="Recommandations!A70" tooltip="Check-liste Eau de service" display="Recommandations!A70" xr:uid="{6DA19833-2365-446C-AE63-0A1013AAA4F0}"/>
    <hyperlink ref="J34" location="Recommandations!A133" tooltip="Check-liste Arrosage et usages extérieurs" display="Recommandations!A133" xr:uid="{C9DB0F6B-1EEC-4FE8-AC0C-EB47190BA5C3}"/>
    <hyperlink ref="J38" location="Recommandations!A226" tooltip="Check-liste Eau traitée" display="Recommandations!A226" xr:uid="{80644CB2-29BA-4787-BF95-E883A2EFDFEC}"/>
    <hyperlink ref="J37" location="Recommandations!A216" tooltip="Check-liste Eau procédé" display="Recommandations!A216" xr:uid="{C7E3CB8D-6D3F-49E7-8B38-A675D85CEBFD}"/>
    <hyperlink ref="J35" location="Recommandations!A205" tooltip="Check-liste Eaux de chauffage" display="Recommandations!A205" xr:uid="{3DC54276-F9D7-4405-B60B-B6AD2FE9DB3D}"/>
    <hyperlink ref="J35:K35" location="Recommandations!A175" tooltip="Recommandations" display="Recommandations!A175" xr:uid="{1BB363C9-662E-4617-996D-A798A0740BD5}"/>
    <hyperlink ref="J36" location="Recommandations!A216" tooltip="Check-liste Eau procédé" display="Recommandations!A216" xr:uid="{66E3594C-8414-49D5-AFBA-75604AA8FDA5}"/>
    <hyperlink ref="J36:K36" location="Recommandations!A210" tooltip="Recommandations" display="Recommandations!A210" xr:uid="{C500AFE4-427D-40A5-A7ED-0850AD594F02}"/>
    <hyperlink ref="B33:D33" location="'4. Eau de service'!A1" tooltip="Eau de Services" display="Eau de service" xr:uid="{38F7E77B-75F6-4A64-8F79-B99E9CD266C0}"/>
    <hyperlink ref="B34:D34" location="'5. Arrosage et ext.'!A1" tooltip="Arrosage et usages extérieurs" display="Arrosage et usages extérieurs" xr:uid="{9A86B5A1-15EC-4DC1-9B63-76F5164374E7}"/>
    <hyperlink ref="B35:D35" location="'6. Refroidissement'!A1" tooltip="Eaux de refroidissement" display="Eaux de refroidissement" xr:uid="{EA79B2DF-AE27-4A9A-9F5F-172881778CFF}"/>
    <hyperlink ref="B38:D38" location="'9.Traitement des eaux'!A1" tooltip="Eau traitée" display="Eau traitée" xr:uid="{64A3DB8A-B46E-4555-B92C-255145217CAF}"/>
    <hyperlink ref="B39:D39" location="'10. Synthèse Conso'!A1" tooltip="Synthèse des consommations" display="Synthèse des consommations" xr:uid="{AD7031B4-1902-4683-89DA-E27E96186665}"/>
    <hyperlink ref="J30:K30" location="Recommandations!A1" tooltip="Recommandations" display="Recommandations!A1" xr:uid="{960BAA59-4E85-41E4-A745-DE2418BD883D}"/>
    <hyperlink ref="J31:K31" location="Recommandations!A20" tooltip="Recommandations" display="Recommandations!A20" xr:uid="{6671171B-76E8-4F0E-A170-FEDD409F6F22}"/>
    <hyperlink ref="J38:K38" location="Recommandations!A235" tooltip="Recommandations" display="Recommandations!A235" xr:uid="{977548A4-35AE-49D0-8908-965EC38094F4}"/>
    <hyperlink ref="J32:K32" location="Recommandations!A32" tooltip="Recommandations" display="Recommandations!A32" xr:uid="{BCB7CF36-5C24-4B02-8651-3CFC73505D72}"/>
    <hyperlink ref="J33:K33" location="Recommandations!A78" tooltip="Recommandations" display="Recommandations!A78" xr:uid="{61F85DDF-E1F4-4BB4-9306-10BDFABC63F3}"/>
    <hyperlink ref="J34:K34" location="Recommandations!A138" tooltip="Recommandations" display="Recommandations!A138" xr:uid="{9BAFF210-1D85-4F37-9385-7245D381A8DD}"/>
    <hyperlink ref="J37:K37" location="Recommandations!A223" tooltip="Recommandations" display="Recommandations!A223" xr:uid="{F3E6361F-9CA5-430B-92C5-7FAA329AC712}"/>
    <hyperlink ref="B31:D31" location="'2. Origines &amp; Conso.'!A1" tooltip="Vers Sources et consommations" display="Origines et consommations" xr:uid="{6DAF674A-AE3D-41B7-865B-6C7CF60D5AA6}"/>
    <hyperlink ref="B32:D32" location="'3. Usages domestiques'!A1" tooltip="Vers Usages domestiques" display="Usages domestiques" xr:uid="{408BC573-D23E-44D2-A22E-B90712BEE328}"/>
    <hyperlink ref="B30:D30" location="'1. Info générale'!A1" tooltip="Vers Information générales" display="Informations générales" xr:uid="{D9287F4A-363F-43B8-8CFA-FE1A77F9C369}"/>
    <hyperlink ref="B40:D40" location="'Check-list'!A1" tooltip="Check liste de recommandations" display="Check-list" xr:uid="{95C4FBA5-0EC7-4BA2-84C5-A419286122E7}"/>
    <hyperlink ref="B37:D37" location="'8. Procédés'!A1" tooltip="Eau de procédé" display="Eau de procédé" xr:uid="{FD459190-7C04-4E6F-A81E-617DB9163B21}"/>
    <hyperlink ref="B36:D36" location="'7. Chauffage'!A1" tooltip="Eaux de chauffage" display="Eaux de chauffage" xr:uid="{FDB94EA0-E2AA-45ED-AEC4-DBA313BCD8BB}"/>
  </hyperlinks>
  <pageMargins left="0.70866141732283472" right="0.70866141732283472" top="0.74803149606299213" bottom="0.74803149606299213" header="0.31496062992125984" footer="0.31496062992125984"/>
  <pageSetup paperSize="8" scale="93" fitToHeight="0" orientation="landscape" r:id="rId1"/>
  <headerFooter>
    <oddFooter>&amp;CStratégie de collecte des données_Audit de l’eau en entreprise_
Sommaire&amp;R&amp;P</oddFooter>
  </headerFooter>
  <ignoredErrors>
    <ignoredError sqref="A30:A40"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30D2-E066-46C9-95EA-51005D4B5128}">
  <sheetPr codeName="Sheet10">
    <pageSetUpPr fitToPage="1"/>
  </sheetPr>
  <dimension ref="A1:J62"/>
  <sheetViews>
    <sheetView showGridLines="0" zoomScaleNormal="100" zoomScaleSheetLayoutView="50" workbookViewId="0">
      <selection activeCell="D5" sqref="D5:D6"/>
    </sheetView>
  </sheetViews>
  <sheetFormatPr baseColWidth="10" defaultColWidth="9.26953125" defaultRowHeight="14.5" x14ac:dyDescent="0.35"/>
  <cols>
    <col min="1" max="1" width="5.54296875" style="2" customWidth="1"/>
    <col min="2" max="2" width="28.453125" style="2" customWidth="1"/>
    <col min="3" max="3" width="30" style="2" customWidth="1"/>
    <col min="4" max="5" width="25.81640625" style="2" customWidth="1"/>
    <col min="6" max="6" width="27.54296875" style="2" customWidth="1"/>
    <col min="7" max="7" width="27.453125" style="2" customWidth="1"/>
    <col min="8" max="8" width="30" style="2" customWidth="1"/>
    <col min="9" max="10" width="26.7265625" style="2" customWidth="1"/>
    <col min="11" max="16384" width="9.26953125" style="2"/>
  </cols>
  <sheetData>
    <row r="1" spans="1:10" ht="23.5" x14ac:dyDescent="0.55000000000000004">
      <c r="A1" s="26" t="e" vm="11">
        <v>#VALUE!</v>
      </c>
      <c r="B1" s="45" t="s">
        <v>467</v>
      </c>
    </row>
    <row r="2" spans="1:10" s="1" customFormat="1" ht="43.9" customHeight="1" x14ac:dyDescent="0.35">
      <c r="A2" s="709" t="s">
        <v>469</v>
      </c>
      <c r="B2" s="709"/>
      <c r="C2" s="709"/>
      <c r="D2" s="709"/>
      <c r="E2" s="709"/>
      <c r="F2" s="709"/>
      <c r="G2" s="709"/>
      <c r="H2" s="709"/>
      <c r="I2" s="709"/>
      <c r="J2" s="709"/>
    </row>
    <row r="3" spans="1:10" ht="37.9" customHeight="1" x14ac:dyDescent="0.35">
      <c r="A3" s="710" t="s">
        <v>470</v>
      </c>
      <c r="B3" s="710"/>
      <c r="C3" s="710"/>
      <c r="D3" s="710"/>
      <c r="E3" s="710"/>
      <c r="F3" s="710"/>
      <c r="G3" s="710"/>
      <c r="H3" s="710"/>
      <c r="I3" s="710"/>
      <c r="J3" s="710"/>
    </row>
    <row r="4" spans="1:10" ht="19" thickBot="1" x14ac:dyDescent="0.5">
      <c r="A4" s="7" t="s">
        <v>111</v>
      </c>
      <c r="B4" s="5"/>
      <c r="C4" s="5"/>
      <c r="D4" s="5"/>
      <c r="E4" s="5"/>
      <c r="F4" s="5"/>
      <c r="G4" s="5"/>
      <c r="H4" s="5"/>
      <c r="I4" s="5"/>
    </row>
    <row r="5" spans="1:10" ht="31.15" customHeight="1" x14ac:dyDescent="0.35">
      <c r="A5" s="494" t="s">
        <v>120</v>
      </c>
      <c r="B5" s="495"/>
      <c r="C5" s="702" t="s">
        <v>2</v>
      </c>
      <c r="D5" s="509" t="s">
        <v>102</v>
      </c>
      <c r="E5" s="507" t="s">
        <v>116</v>
      </c>
      <c r="F5" s="660" t="s">
        <v>520</v>
      </c>
      <c r="G5" s="508" t="s">
        <v>468</v>
      </c>
      <c r="H5" s="702" t="s">
        <v>581</v>
      </c>
      <c r="I5" s="699" t="s">
        <v>113</v>
      </c>
      <c r="J5" s="707" t="s">
        <v>112</v>
      </c>
    </row>
    <row r="6" spans="1:10" ht="30" customHeight="1" x14ac:dyDescent="0.35">
      <c r="A6" s="497"/>
      <c r="B6" s="498"/>
      <c r="C6" s="703"/>
      <c r="D6" s="700"/>
      <c r="E6" s="701"/>
      <c r="F6" s="660"/>
      <c r="G6" s="704"/>
      <c r="H6" s="703"/>
      <c r="I6" s="613"/>
      <c r="J6" s="708"/>
    </row>
    <row r="7" spans="1:10" ht="45" customHeight="1" x14ac:dyDescent="0.35">
      <c r="A7" s="711" t="s">
        <v>471</v>
      </c>
      <c r="B7" s="712"/>
      <c r="C7" s="347" t="s">
        <v>477</v>
      </c>
      <c r="D7" s="343" t="s">
        <v>513</v>
      </c>
      <c r="E7" s="344" t="s">
        <v>514</v>
      </c>
      <c r="F7" s="345">
        <v>100</v>
      </c>
      <c r="G7" s="346">
        <v>95</v>
      </c>
      <c r="H7" s="347">
        <v>10</v>
      </c>
      <c r="I7" s="348" t="s">
        <v>515</v>
      </c>
      <c r="J7" s="349" t="s">
        <v>516</v>
      </c>
    </row>
    <row r="8" spans="1:10" ht="15" customHeight="1" x14ac:dyDescent="0.35">
      <c r="A8" s="713"/>
      <c r="B8" s="714"/>
      <c r="C8" s="331"/>
      <c r="D8" s="327"/>
      <c r="E8" s="328"/>
      <c r="F8" s="329"/>
      <c r="G8" s="330"/>
      <c r="H8" s="331"/>
      <c r="I8" s="332"/>
      <c r="J8" s="333"/>
    </row>
    <row r="9" spans="1:10" ht="15" customHeight="1" x14ac:dyDescent="0.35">
      <c r="A9" s="713"/>
      <c r="B9" s="714"/>
      <c r="C9" s="331"/>
      <c r="D9" s="327"/>
      <c r="E9" s="328"/>
      <c r="F9" s="329"/>
      <c r="G9" s="330"/>
      <c r="H9" s="334"/>
      <c r="I9" s="332"/>
      <c r="J9" s="333"/>
    </row>
    <row r="10" spans="1:10" ht="15" customHeight="1" x14ac:dyDescent="0.35">
      <c r="A10" s="713"/>
      <c r="B10" s="714"/>
      <c r="C10" s="331"/>
      <c r="D10" s="327"/>
      <c r="E10" s="328"/>
      <c r="F10" s="329"/>
      <c r="G10" s="330"/>
      <c r="H10" s="335"/>
      <c r="I10" s="332"/>
      <c r="J10" s="333"/>
    </row>
    <row r="11" spans="1:10" ht="15" customHeight="1" x14ac:dyDescent="0.35">
      <c r="A11" s="713"/>
      <c r="B11" s="714"/>
      <c r="C11" s="331"/>
      <c r="D11" s="327"/>
      <c r="E11" s="328"/>
      <c r="F11" s="329"/>
      <c r="G11" s="330"/>
      <c r="H11" s="335"/>
      <c r="I11" s="332"/>
      <c r="J11" s="333"/>
    </row>
    <row r="12" spans="1:10" x14ac:dyDescent="0.35">
      <c r="A12" s="713"/>
      <c r="B12" s="714"/>
      <c r="C12" s="331"/>
      <c r="D12" s="327"/>
      <c r="E12" s="328"/>
      <c r="F12" s="329"/>
      <c r="G12" s="330"/>
      <c r="H12" s="335"/>
      <c r="I12" s="332"/>
      <c r="J12" s="333"/>
    </row>
    <row r="13" spans="1:10" x14ac:dyDescent="0.35">
      <c r="A13" s="713"/>
      <c r="B13" s="714"/>
      <c r="C13" s="331"/>
      <c r="D13" s="327"/>
      <c r="E13" s="328"/>
      <c r="F13" s="329"/>
      <c r="G13" s="330"/>
      <c r="H13" s="335"/>
      <c r="I13" s="332"/>
      <c r="J13" s="333"/>
    </row>
    <row r="14" spans="1:10" x14ac:dyDescent="0.35">
      <c r="A14" s="713"/>
      <c r="B14" s="714"/>
      <c r="C14" s="331"/>
      <c r="D14" s="327"/>
      <c r="E14" s="328"/>
      <c r="F14" s="329"/>
      <c r="G14" s="330"/>
      <c r="H14" s="335"/>
      <c r="I14" s="332"/>
      <c r="J14" s="333"/>
    </row>
    <row r="15" spans="1:10" x14ac:dyDescent="0.35">
      <c r="A15" s="713"/>
      <c r="B15" s="714"/>
      <c r="C15" s="331"/>
      <c r="D15" s="327"/>
      <c r="E15" s="328"/>
      <c r="F15" s="329"/>
      <c r="G15" s="330"/>
      <c r="H15" s="335"/>
      <c r="I15" s="332"/>
      <c r="J15" s="333"/>
    </row>
    <row r="16" spans="1:10" ht="15" thickBot="1" x14ac:dyDescent="0.4">
      <c r="A16" s="713"/>
      <c r="B16" s="714"/>
      <c r="C16" s="402"/>
      <c r="D16" s="327"/>
      <c r="E16" s="328"/>
      <c r="F16" s="329"/>
      <c r="G16" s="330"/>
      <c r="H16" s="336"/>
      <c r="I16" s="332"/>
      <c r="J16" s="333"/>
    </row>
    <row r="17" spans="1:10" s="21" customFormat="1" ht="15" thickBot="1" x14ac:dyDescent="0.4">
      <c r="A17" s="39" t="s">
        <v>473</v>
      </c>
      <c r="C17" s="46"/>
      <c r="D17" s="47"/>
      <c r="E17" s="47"/>
      <c r="F17" s="47"/>
      <c r="G17" s="47"/>
      <c r="H17" s="47"/>
      <c r="I17" s="47"/>
      <c r="J17" s="47"/>
    </row>
    <row r="18" spans="1:10" s="8" customFormat="1" ht="17" thickBot="1" x14ac:dyDescent="0.4">
      <c r="A18" s="48" t="s">
        <v>603</v>
      </c>
      <c r="B18" s="48"/>
      <c r="C18" s="48"/>
      <c r="E18" s="44">
        <f>SUM(H8:H16)</f>
        <v>0</v>
      </c>
      <c r="F18" s="8" t="s">
        <v>585</v>
      </c>
    </row>
    <row r="19" spans="1:10" x14ac:dyDescent="0.35">
      <c r="A19" s="3"/>
      <c r="B19" s="3"/>
      <c r="C19" s="3"/>
    </row>
    <row r="20" spans="1:10" ht="18" customHeight="1" x14ac:dyDescent="0.45">
      <c r="A20" s="7" t="s">
        <v>114</v>
      </c>
    </row>
    <row r="21" spans="1:10" ht="27" customHeight="1" x14ac:dyDescent="0.35">
      <c r="A21" s="512" t="s">
        <v>119</v>
      </c>
      <c r="B21" s="512"/>
      <c r="C21" s="49" t="s">
        <v>115</v>
      </c>
      <c r="D21" s="50" t="s">
        <v>64</v>
      </c>
      <c r="E21" s="716" t="s">
        <v>170</v>
      </c>
      <c r="F21" s="717"/>
      <c r="G21" s="717"/>
      <c r="H21" s="718"/>
    </row>
    <row r="22" spans="1:10" x14ac:dyDescent="0.35">
      <c r="A22" s="706"/>
      <c r="B22" s="706"/>
      <c r="C22" s="337"/>
      <c r="D22" s="338"/>
      <c r="E22" s="694"/>
      <c r="F22" s="695"/>
      <c r="G22" s="695"/>
      <c r="H22" s="696"/>
    </row>
    <row r="23" spans="1:10" x14ac:dyDescent="0.35">
      <c r="A23" s="706"/>
      <c r="B23" s="706"/>
      <c r="C23" s="337"/>
      <c r="D23" s="338"/>
      <c r="E23" s="694"/>
      <c r="F23" s="695"/>
      <c r="G23" s="695"/>
      <c r="H23" s="696"/>
    </row>
    <row r="24" spans="1:10" x14ac:dyDescent="0.35">
      <c r="A24" s="706"/>
      <c r="B24" s="706"/>
      <c r="C24" s="337"/>
      <c r="D24" s="338"/>
      <c r="E24" s="694"/>
      <c r="F24" s="695"/>
      <c r="G24" s="695"/>
      <c r="H24" s="696"/>
    </row>
    <row r="25" spans="1:10" x14ac:dyDescent="0.35">
      <c r="A25" s="706"/>
      <c r="B25" s="706"/>
      <c r="C25" s="337"/>
      <c r="D25" s="338"/>
      <c r="E25" s="694"/>
      <c r="F25" s="695"/>
      <c r="G25" s="695"/>
      <c r="H25" s="696"/>
    </row>
    <row r="26" spans="1:10" x14ac:dyDescent="0.35">
      <c r="A26" s="706"/>
      <c r="B26" s="706"/>
      <c r="C26" s="337"/>
      <c r="D26" s="338"/>
      <c r="E26" s="694"/>
      <c r="F26" s="695"/>
      <c r="G26" s="695"/>
      <c r="H26" s="696"/>
    </row>
    <row r="27" spans="1:10" x14ac:dyDescent="0.35">
      <c r="A27" s="706"/>
      <c r="B27" s="706"/>
      <c r="C27" s="337"/>
      <c r="D27" s="339"/>
      <c r="E27" s="694"/>
      <c r="F27" s="695"/>
      <c r="G27" s="695"/>
      <c r="H27" s="696"/>
    </row>
    <row r="28" spans="1:10" x14ac:dyDescent="0.35">
      <c r="A28" s="706"/>
      <c r="B28" s="706"/>
      <c r="C28" s="337"/>
      <c r="D28" s="339"/>
      <c r="E28" s="694"/>
      <c r="F28" s="695"/>
      <c r="G28" s="695"/>
      <c r="H28" s="696"/>
    </row>
    <row r="29" spans="1:10" x14ac:dyDescent="0.35">
      <c r="A29" s="706"/>
      <c r="B29" s="706"/>
      <c r="C29" s="337"/>
      <c r="D29" s="339"/>
      <c r="E29" s="694"/>
      <c r="F29" s="695"/>
      <c r="G29" s="695"/>
      <c r="H29" s="696"/>
    </row>
    <row r="30" spans="1:10" x14ac:dyDescent="0.35">
      <c r="A30" s="706"/>
      <c r="B30" s="706"/>
      <c r="C30" s="337"/>
      <c r="D30" s="339"/>
      <c r="E30" s="694"/>
      <c r="F30" s="695"/>
      <c r="G30" s="695"/>
      <c r="H30" s="696"/>
    </row>
    <row r="31" spans="1:10" x14ac:dyDescent="0.35">
      <c r="A31" s="706"/>
      <c r="B31" s="706"/>
      <c r="C31" s="337"/>
      <c r="D31" s="339"/>
      <c r="E31" s="694"/>
      <c r="F31" s="695"/>
      <c r="G31" s="695"/>
      <c r="H31" s="696"/>
    </row>
    <row r="32" spans="1:10" x14ac:dyDescent="0.35">
      <c r="A32" s="706"/>
      <c r="B32" s="706"/>
      <c r="C32" s="337"/>
      <c r="D32" s="339"/>
      <c r="E32" s="694"/>
      <c r="F32" s="695"/>
      <c r="G32" s="695"/>
      <c r="H32" s="696"/>
    </row>
    <row r="33" spans="1:9" x14ac:dyDescent="0.35">
      <c r="A33" s="706"/>
      <c r="B33" s="706"/>
      <c r="C33" s="337"/>
      <c r="D33" s="339"/>
      <c r="E33" s="694"/>
      <c r="F33" s="695"/>
      <c r="G33" s="695"/>
      <c r="H33" s="696"/>
    </row>
    <row r="34" spans="1:9" x14ac:dyDescent="0.35">
      <c r="A34" s="706"/>
      <c r="B34" s="706"/>
      <c r="C34" s="337"/>
      <c r="D34" s="339"/>
      <c r="E34" s="694"/>
      <c r="F34" s="695"/>
      <c r="G34" s="695"/>
      <c r="H34" s="696"/>
    </row>
    <row r="35" spans="1:9" x14ac:dyDescent="0.35">
      <c r="A35" s="706"/>
      <c r="B35" s="706"/>
      <c r="C35" s="337"/>
      <c r="D35" s="339"/>
      <c r="E35" s="694"/>
      <c r="F35" s="695"/>
      <c r="G35" s="695"/>
      <c r="H35" s="696"/>
    </row>
    <row r="36" spans="1:9" x14ac:dyDescent="0.35">
      <c r="A36" s="706"/>
      <c r="B36" s="706"/>
      <c r="C36" s="337"/>
      <c r="D36" s="339"/>
      <c r="E36" s="694"/>
      <c r="F36" s="695"/>
      <c r="G36" s="695"/>
      <c r="H36" s="696"/>
    </row>
    <row r="37" spans="1:9" x14ac:dyDescent="0.35">
      <c r="A37" s="706"/>
      <c r="B37" s="706"/>
      <c r="C37" s="337"/>
      <c r="D37" s="339"/>
      <c r="E37" s="694"/>
      <c r="F37" s="695"/>
      <c r="G37" s="695"/>
      <c r="H37" s="696"/>
    </row>
    <row r="38" spans="1:9" x14ac:dyDescent="0.35">
      <c r="A38" s="706"/>
      <c r="B38" s="706"/>
      <c r="C38" s="337"/>
      <c r="D38" s="339"/>
      <c r="E38" s="694"/>
      <c r="F38" s="695"/>
      <c r="G38" s="695"/>
      <c r="H38" s="696"/>
    </row>
    <row r="39" spans="1:9" x14ac:dyDescent="0.35">
      <c r="A39" s="706"/>
      <c r="B39" s="706"/>
      <c r="C39" s="337"/>
      <c r="D39" s="339"/>
      <c r="E39" s="694"/>
      <c r="F39" s="695"/>
      <c r="G39" s="695"/>
      <c r="H39" s="696"/>
    </row>
    <row r="40" spans="1:9" x14ac:dyDescent="0.35">
      <c r="A40" s="9" t="s">
        <v>472</v>
      </c>
      <c r="E40" s="6"/>
      <c r="F40" s="6"/>
    </row>
    <row r="42" spans="1:9" ht="18" customHeight="1" x14ac:dyDescent="0.45">
      <c r="A42" s="7" t="s">
        <v>31</v>
      </c>
      <c r="B42" s="23"/>
      <c r="C42" s="23"/>
      <c r="D42" s="23"/>
      <c r="E42" s="24"/>
    </row>
    <row r="43" spans="1:9" ht="14.65" customHeight="1" x14ac:dyDescent="0.35">
      <c r="A43" s="660" t="s">
        <v>117</v>
      </c>
      <c r="B43" s="660"/>
      <c r="C43" s="660" t="s">
        <v>118</v>
      </c>
      <c r="D43" s="660" t="s">
        <v>517</v>
      </c>
      <c r="E43" s="660"/>
      <c r="F43" s="660" t="s">
        <v>65</v>
      </c>
      <c r="G43" s="660" t="s">
        <v>63</v>
      </c>
      <c r="H43" s="660"/>
      <c r="I43" s="660"/>
    </row>
    <row r="44" spans="1:9" ht="15.65" customHeight="1" x14ac:dyDescent="0.35">
      <c r="A44" s="660"/>
      <c r="B44" s="660"/>
      <c r="C44" s="660"/>
      <c r="D44" s="660"/>
      <c r="E44" s="660"/>
      <c r="F44" s="660"/>
      <c r="G44" s="660"/>
      <c r="H44" s="660"/>
      <c r="I44" s="660"/>
    </row>
    <row r="45" spans="1:9" s="411" customFormat="1" x14ac:dyDescent="0.35">
      <c r="A45" s="719" t="s">
        <v>584</v>
      </c>
      <c r="B45" s="719"/>
      <c r="C45" s="409">
        <v>25</v>
      </c>
      <c r="D45" s="698">
        <v>30</v>
      </c>
      <c r="E45" s="698"/>
      <c r="F45" s="410" t="s">
        <v>582</v>
      </c>
      <c r="G45" s="720" t="s">
        <v>583</v>
      </c>
      <c r="H45" s="720"/>
      <c r="I45" s="720"/>
    </row>
    <row r="46" spans="1:9" x14ac:dyDescent="0.35">
      <c r="A46" s="715"/>
      <c r="B46" s="715"/>
      <c r="C46" s="340"/>
      <c r="D46" s="697"/>
      <c r="E46" s="697"/>
      <c r="F46" s="342"/>
      <c r="G46" s="705"/>
      <c r="H46" s="705"/>
      <c r="I46" s="705"/>
    </row>
    <row r="47" spans="1:9" x14ac:dyDescent="0.35">
      <c r="A47" s="715"/>
      <c r="B47" s="715"/>
      <c r="C47" s="340"/>
      <c r="D47" s="697"/>
      <c r="E47" s="697"/>
      <c r="F47" s="342"/>
      <c r="G47" s="705"/>
      <c r="H47" s="705"/>
      <c r="I47" s="705"/>
    </row>
    <row r="48" spans="1:9" x14ac:dyDescent="0.35">
      <c r="A48" s="715"/>
      <c r="B48" s="715"/>
      <c r="C48" s="340"/>
      <c r="D48" s="697"/>
      <c r="E48" s="697"/>
      <c r="F48" s="342"/>
      <c r="G48" s="705"/>
      <c r="H48" s="705"/>
      <c r="I48" s="705"/>
    </row>
    <row r="49" spans="1:9" x14ac:dyDescent="0.35">
      <c r="A49" s="715"/>
      <c r="B49" s="715"/>
      <c r="C49" s="340"/>
      <c r="D49" s="697"/>
      <c r="E49" s="697"/>
      <c r="F49" s="342"/>
      <c r="G49" s="705"/>
      <c r="H49" s="705"/>
      <c r="I49" s="705"/>
    </row>
    <row r="50" spans="1:9" x14ac:dyDescent="0.35">
      <c r="A50" s="715"/>
      <c r="B50" s="715"/>
      <c r="C50" s="340"/>
      <c r="D50" s="697"/>
      <c r="E50" s="697"/>
      <c r="F50" s="341"/>
      <c r="G50" s="705"/>
      <c r="H50" s="705"/>
      <c r="I50" s="705"/>
    </row>
    <row r="51" spans="1:9" x14ac:dyDescent="0.35">
      <c r="A51" s="715"/>
      <c r="B51" s="715"/>
      <c r="C51" s="340"/>
      <c r="D51" s="697"/>
      <c r="E51" s="697"/>
      <c r="F51" s="341"/>
      <c r="G51" s="705"/>
      <c r="H51" s="705"/>
      <c r="I51" s="705"/>
    </row>
    <row r="52" spans="1:9" x14ac:dyDescent="0.35">
      <c r="A52" s="715"/>
      <c r="B52" s="715"/>
      <c r="C52" s="340"/>
      <c r="D52" s="697"/>
      <c r="E52" s="697"/>
      <c r="F52" s="341"/>
      <c r="G52" s="705"/>
      <c r="H52" s="705"/>
      <c r="I52" s="705"/>
    </row>
    <row r="53" spans="1:9" x14ac:dyDescent="0.35">
      <c r="A53" s="715"/>
      <c r="B53" s="715"/>
      <c r="C53" s="340"/>
      <c r="D53" s="697"/>
      <c r="E53" s="697"/>
      <c r="F53" s="341"/>
      <c r="G53" s="705"/>
      <c r="H53" s="705"/>
      <c r="I53" s="705"/>
    </row>
    <row r="54" spans="1:9" x14ac:dyDescent="0.35">
      <c r="A54" s="715"/>
      <c r="B54" s="715"/>
      <c r="C54" s="340"/>
      <c r="D54" s="697"/>
      <c r="E54" s="697"/>
      <c r="F54" s="341"/>
      <c r="G54" s="705"/>
      <c r="H54" s="705"/>
      <c r="I54" s="705"/>
    </row>
    <row r="55" spans="1:9" x14ac:dyDescent="0.35">
      <c r="A55" s="715"/>
      <c r="B55" s="715"/>
      <c r="C55" s="340"/>
      <c r="D55" s="697"/>
      <c r="E55" s="697"/>
      <c r="F55" s="341"/>
      <c r="G55" s="705"/>
      <c r="H55" s="705"/>
      <c r="I55" s="705"/>
    </row>
    <row r="56" spans="1:9" x14ac:dyDescent="0.35">
      <c r="A56" s="715"/>
      <c r="B56" s="715"/>
      <c r="C56" s="340"/>
      <c r="D56" s="697"/>
      <c r="E56" s="697"/>
      <c r="F56" s="341"/>
      <c r="G56" s="705"/>
      <c r="H56" s="705"/>
      <c r="I56" s="705"/>
    </row>
    <row r="57" spans="1:9" x14ac:dyDescent="0.35">
      <c r="A57" s="715"/>
      <c r="B57" s="715"/>
      <c r="C57" s="340"/>
      <c r="D57" s="697"/>
      <c r="E57" s="697"/>
      <c r="F57" s="341"/>
      <c r="G57" s="705"/>
      <c r="H57" s="705"/>
      <c r="I57" s="705"/>
    </row>
    <row r="58" spans="1:9" x14ac:dyDescent="0.35">
      <c r="A58" s="715"/>
      <c r="B58" s="715"/>
      <c r="C58" s="340"/>
      <c r="D58" s="697"/>
      <c r="E58" s="697"/>
      <c r="F58" s="341"/>
      <c r="G58" s="705"/>
      <c r="H58" s="705"/>
      <c r="I58" s="705"/>
    </row>
    <row r="59" spans="1:9" x14ac:dyDescent="0.35">
      <c r="A59" s="715"/>
      <c r="B59" s="715"/>
      <c r="C59" s="340"/>
      <c r="D59" s="697"/>
      <c r="E59" s="697"/>
      <c r="F59" s="341"/>
      <c r="G59" s="705"/>
      <c r="H59" s="705"/>
      <c r="I59" s="705"/>
    </row>
    <row r="60" spans="1:9" x14ac:dyDescent="0.35">
      <c r="A60" s="715"/>
      <c r="B60" s="715"/>
      <c r="C60" s="340"/>
      <c r="D60" s="697"/>
      <c r="E60" s="697"/>
      <c r="F60" s="341"/>
      <c r="G60" s="705"/>
      <c r="H60" s="705"/>
      <c r="I60" s="705"/>
    </row>
    <row r="61" spans="1:9" x14ac:dyDescent="0.35">
      <c r="A61" s="715"/>
      <c r="B61" s="715"/>
      <c r="C61" s="340"/>
      <c r="D61" s="697"/>
      <c r="E61" s="697"/>
      <c r="F61" s="341"/>
      <c r="G61" s="705"/>
      <c r="H61" s="705"/>
      <c r="I61" s="705"/>
    </row>
    <row r="62" spans="1:9" x14ac:dyDescent="0.35">
      <c r="A62" s="715"/>
      <c r="B62" s="715"/>
      <c r="C62" s="340"/>
      <c r="D62" s="697"/>
      <c r="E62" s="697"/>
      <c r="F62" s="341"/>
      <c r="G62" s="705"/>
      <c r="H62" s="705"/>
      <c r="I62" s="705"/>
    </row>
  </sheetData>
  <sheetProtection algorithmName="SHA-512" hashValue="iJ2fSmBsJn4OT8suQUBRTBurH9ItGAr52hw10TDFhRAbE6VJEoIaDTLZ0KWrj2YVBakwQQzzQLmg1r85IPDl9Q==" saltValue="SI9DQGYyDPKpr4ejd6OzZQ==" spinCount="100000" sheet="1" objects="1" scenarios="1"/>
  <mergeCells count="118">
    <mergeCell ref="A35:B35"/>
    <mergeCell ref="E35:H35"/>
    <mergeCell ref="G61:I61"/>
    <mergeCell ref="G62:I62"/>
    <mergeCell ref="A38:B38"/>
    <mergeCell ref="E38:H38"/>
    <mergeCell ref="G58:I58"/>
    <mergeCell ref="G59:I59"/>
    <mergeCell ref="G60:I60"/>
    <mergeCell ref="D62:E62"/>
    <mergeCell ref="G43:I44"/>
    <mergeCell ref="G45:I45"/>
    <mergeCell ref="G46:I46"/>
    <mergeCell ref="G47:I47"/>
    <mergeCell ref="G48:I48"/>
    <mergeCell ref="G49:I49"/>
    <mergeCell ref="G50:I50"/>
    <mergeCell ref="G51:I51"/>
    <mergeCell ref="G52:I52"/>
    <mergeCell ref="G53:I53"/>
    <mergeCell ref="G54:I54"/>
    <mergeCell ref="G55:I55"/>
    <mergeCell ref="D59:E59"/>
    <mergeCell ref="D60:E60"/>
    <mergeCell ref="F43:F44"/>
    <mergeCell ref="E21:H21"/>
    <mergeCell ref="D46:E46"/>
    <mergeCell ref="D47:E47"/>
    <mergeCell ref="A61:B61"/>
    <mergeCell ref="A51:B51"/>
    <mergeCell ref="A52:B52"/>
    <mergeCell ref="A43:B44"/>
    <mergeCell ref="A45:B45"/>
    <mergeCell ref="A46:B46"/>
    <mergeCell ref="A47:B47"/>
    <mergeCell ref="A36:B36"/>
    <mergeCell ref="A37:B37"/>
    <mergeCell ref="A39:B39"/>
    <mergeCell ref="A29:B29"/>
    <mergeCell ref="A30:B30"/>
    <mergeCell ref="A31:B31"/>
    <mergeCell ref="A32:B32"/>
    <mergeCell ref="A33:B33"/>
    <mergeCell ref="A24:B24"/>
    <mergeCell ref="A34:B34"/>
    <mergeCell ref="E34:H34"/>
    <mergeCell ref="A25:B25"/>
    <mergeCell ref="A26:B26"/>
    <mergeCell ref="A62:B62"/>
    <mergeCell ref="D43:E44"/>
    <mergeCell ref="D48:E48"/>
    <mergeCell ref="D49:E49"/>
    <mergeCell ref="D50:E50"/>
    <mergeCell ref="D51:E51"/>
    <mergeCell ref="D52:E52"/>
    <mergeCell ref="D53:E53"/>
    <mergeCell ref="D54:E54"/>
    <mergeCell ref="D55:E55"/>
    <mergeCell ref="D56:E56"/>
    <mergeCell ref="D57:E57"/>
    <mergeCell ref="D58:E58"/>
    <mergeCell ref="A58:B58"/>
    <mergeCell ref="A59:B59"/>
    <mergeCell ref="A60:B60"/>
    <mergeCell ref="A53:B53"/>
    <mergeCell ref="A54:B54"/>
    <mergeCell ref="A55:B55"/>
    <mergeCell ref="A56:B56"/>
    <mergeCell ref="A57:B57"/>
    <mergeCell ref="A48:B48"/>
    <mergeCell ref="A49:B49"/>
    <mergeCell ref="A50:B50"/>
    <mergeCell ref="A27:B27"/>
    <mergeCell ref="A28:B28"/>
    <mergeCell ref="J5:J6"/>
    <mergeCell ref="A21:B21"/>
    <mergeCell ref="A22:B22"/>
    <mergeCell ref="A23:B23"/>
    <mergeCell ref="A2:J2"/>
    <mergeCell ref="A3:J3"/>
    <mergeCell ref="A7:B7"/>
    <mergeCell ref="A8:B8"/>
    <mergeCell ref="A9:B9"/>
    <mergeCell ref="A10:B10"/>
    <mergeCell ref="A11:B11"/>
    <mergeCell ref="A12:B12"/>
    <mergeCell ref="A13:B13"/>
    <mergeCell ref="A14:B14"/>
    <mergeCell ref="A15:B15"/>
    <mergeCell ref="A16:B16"/>
    <mergeCell ref="A5:B6"/>
    <mergeCell ref="E22:H22"/>
    <mergeCell ref="E23:H23"/>
    <mergeCell ref="E24:H24"/>
    <mergeCell ref="E36:H36"/>
    <mergeCell ref="E37:H37"/>
    <mergeCell ref="E39:H39"/>
    <mergeCell ref="D61:E61"/>
    <mergeCell ref="D45:E45"/>
    <mergeCell ref="I5:I6"/>
    <mergeCell ref="C43:C44"/>
    <mergeCell ref="D5:D6"/>
    <mergeCell ref="E5:E6"/>
    <mergeCell ref="F5:F6"/>
    <mergeCell ref="C5:C6"/>
    <mergeCell ref="G5:G6"/>
    <mergeCell ref="H5:H6"/>
    <mergeCell ref="E25:H25"/>
    <mergeCell ref="E26:H26"/>
    <mergeCell ref="E27:H27"/>
    <mergeCell ref="E28:H28"/>
    <mergeCell ref="E29:H29"/>
    <mergeCell ref="E30:H30"/>
    <mergeCell ref="E31:H31"/>
    <mergeCell ref="E32:H32"/>
    <mergeCell ref="E33:H33"/>
    <mergeCell ref="G56:I56"/>
    <mergeCell ref="G57:I57"/>
  </mergeCells>
  <phoneticPr fontId="5" type="noConversion"/>
  <dataValidations count="2">
    <dataValidation type="list" errorStyle="information" allowBlank="1" showInputMessage="1" showErrorMessage="1" errorTitle="Information" error="Cette source de fait pas partie de la pré-sélection." sqref="C17" xr:uid="{58A10BCE-546A-402A-9F98-59B15858C5BA}">
      <formula1>"Réseau public de distibution (eau potable), Eau de surface, Eau souterraine, Eau de pluie"</formula1>
    </dataValidation>
    <dataValidation type="list" errorStyle="information" allowBlank="1" showInputMessage="1" showErrorMessage="1" errorTitle="Information" error="Cette source de fait pas partie de la pré-sélection." sqref="C7" xr:uid="{9AFDAE5C-B19A-4153-898C-565A2536FD48}">
      <formula1>#REF!</formula1>
    </dataValidation>
  </dataValidations>
  <hyperlinks>
    <hyperlink ref="A1" location="Recommandations!A225" tooltip="Recommandations" display="Recommandations!A225" xr:uid="{2A26B9BA-E860-4D9D-8D49-F221680D3298}"/>
  </hyperlinks>
  <pageMargins left="0.70866141732283472" right="0.70866141732283472" top="0.74803149606299213" bottom="0.74803149606299213" header="0.31496062992125984" footer="0.31496062992125984"/>
  <pageSetup paperSize="8" scale="75" fitToHeight="0" orientation="landscape" r:id="rId1"/>
  <headerFooter>
    <oddFooter>&amp;LVersion 2025&amp;CStratégie de collecte des données – Audit de l’eau en entreprise_
Eaux traitée&amp;R&amp;P</oddFooter>
  </headerFooter>
  <rowBreaks count="1" manualBreakCount="1">
    <brk id="40" max="16383" man="1"/>
  </row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formation" error="Cette source de fait pas partie de la pré-sélection." xr:uid="{047AEB37-86E1-49DE-A502-4EF4C703304B}">
          <x14:formula1>
            <xm:f>'10. Synthèse Conso'!$X$30:$X$35</xm:f>
          </x14:formula1>
          <xm:sqref>C8:C16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F18E-190E-47AB-AF3A-7C9C60130260}">
  <sheetPr>
    <pageSetUpPr fitToPage="1"/>
  </sheetPr>
  <dimension ref="A1:AG74"/>
  <sheetViews>
    <sheetView showGridLines="0" showZeros="0" topLeftCell="A25" zoomScaleNormal="100" zoomScaleSheetLayoutView="120" workbookViewId="0"/>
  </sheetViews>
  <sheetFormatPr baseColWidth="10" defaultColWidth="9.26953125" defaultRowHeight="14.5" x14ac:dyDescent="0.35"/>
  <cols>
    <col min="1" max="1" width="9.26953125" style="2" customWidth="1"/>
    <col min="2" max="2" width="12.7265625" style="2" customWidth="1"/>
    <col min="3" max="3" width="9.26953125" style="1" customWidth="1"/>
    <col min="4" max="9" width="9.26953125" style="22" customWidth="1"/>
    <col min="10" max="18" width="9.26953125" style="2" customWidth="1"/>
    <col min="19" max="19" width="10" style="2" bestFit="1" customWidth="1"/>
    <col min="20" max="22" width="9.26953125" style="2"/>
    <col min="23" max="23" width="9.26953125" style="1"/>
    <col min="24" max="24" width="20" style="377" customWidth="1"/>
    <col min="25" max="25" width="12.7265625" style="377" customWidth="1"/>
    <col min="26" max="27" width="9.26953125" style="377"/>
    <col min="28" max="33" width="9.26953125" style="1"/>
    <col min="34" max="16384" width="9.26953125" style="2"/>
  </cols>
  <sheetData>
    <row r="1" spans="1:22" ht="23.5" x14ac:dyDescent="0.55000000000000004">
      <c r="A1" s="354" t="s">
        <v>813</v>
      </c>
    </row>
    <row r="2" spans="1:22" ht="23.5" x14ac:dyDescent="0.55000000000000004">
      <c r="A2" s="354"/>
    </row>
    <row r="3" spans="1:22" ht="21" x14ac:dyDescent="0.5">
      <c r="A3" s="355" t="s">
        <v>787</v>
      </c>
      <c r="C3" s="356">
        <f>'1. Info générale'!F5</f>
        <v>0</v>
      </c>
      <c r="D3" s="356"/>
      <c r="E3" s="356"/>
      <c r="F3" s="355"/>
      <c r="G3" s="355" t="s">
        <v>794</v>
      </c>
      <c r="H3" s="355"/>
      <c r="I3" s="1"/>
      <c r="J3" s="356">
        <f>'1. Info générale'!F61</f>
        <v>0</v>
      </c>
      <c r="K3" s="1"/>
      <c r="L3" s="1"/>
      <c r="M3" s="1"/>
      <c r="N3" s="1"/>
      <c r="O3" s="1"/>
      <c r="P3" s="1"/>
      <c r="Q3" s="1"/>
      <c r="R3" s="1"/>
      <c r="S3" s="1"/>
      <c r="T3" s="1"/>
      <c r="U3" s="1"/>
    </row>
    <row r="4" spans="1:22" ht="11.15" customHeight="1" x14ac:dyDescent="0.5">
      <c r="A4" s="355"/>
      <c r="C4" s="356"/>
      <c r="D4" s="356"/>
      <c r="E4" s="356"/>
      <c r="F4" s="355"/>
      <c r="G4" s="355"/>
      <c r="H4" s="355"/>
      <c r="I4" s="1"/>
      <c r="J4" s="1"/>
      <c r="K4" s="1"/>
      <c r="L4" s="1"/>
      <c r="M4" s="1"/>
      <c r="N4" s="1"/>
      <c r="O4" s="1"/>
      <c r="P4" s="1"/>
      <c r="Q4" s="1"/>
      <c r="R4" s="1"/>
      <c r="S4" s="1"/>
      <c r="T4" s="1"/>
      <c r="U4" s="1"/>
    </row>
    <row r="5" spans="1:22" ht="88.5" customHeight="1" x14ac:dyDescent="0.45">
      <c r="C5" s="770" t="s">
        <v>798</v>
      </c>
      <c r="D5" s="771"/>
      <c r="E5" s="772"/>
      <c r="F5" s="357"/>
      <c r="G5" s="758" t="s">
        <v>810</v>
      </c>
      <c r="H5" s="759"/>
      <c r="I5" s="760"/>
      <c r="K5" s="758" t="s">
        <v>812</v>
      </c>
      <c r="L5" s="759"/>
      <c r="M5" s="760"/>
      <c r="O5" s="758" t="s">
        <v>790</v>
      </c>
      <c r="P5" s="759"/>
      <c r="Q5" s="760"/>
      <c r="S5" s="758" t="s">
        <v>791</v>
      </c>
      <c r="T5" s="759"/>
      <c r="U5" s="760"/>
      <c r="V5" s="358"/>
    </row>
    <row r="6" spans="1:22" ht="23.5" x14ac:dyDescent="0.55000000000000004">
      <c r="B6" s="354"/>
      <c r="C6" s="773">
        <f ca="1">U35+U46+U53+U57+U59+U70+U72</f>
        <v>0</v>
      </c>
      <c r="D6" s="762"/>
      <c r="E6" s="774"/>
      <c r="F6" s="359"/>
      <c r="G6" s="761">
        <f ca="1">SUM('6. Refroidissement'!D31+'10. Synthèse Conso'!Y31+'10. Synthèse Conso'!Y32)</f>
        <v>0</v>
      </c>
      <c r="H6" s="762"/>
      <c r="I6" s="763"/>
      <c r="K6" s="764" t="str">
        <f ca="1">IFERROR(Y30/C6,"")</f>
        <v/>
      </c>
      <c r="L6" s="765"/>
      <c r="M6" s="766"/>
      <c r="O6" s="764" t="str">
        <f ca="1">IFERROR(SUM(Y33:Y35)/C6,"")</f>
        <v/>
      </c>
      <c r="P6" s="765"/>
      <c r="Q6" s="766"/>
      <c r="S6" s="764" t="str">
        <f ca="1">IFERROR((C6-'2. Origines &amp; Conso.'!F7-'2. Origines &amp; Conso.'!F25-'2. Origines &amp; Conso.'!F42-'2. Origines &amp; Conso.'!F59-'2. Origines &amp; Conso.'!H73-'2. Origines &amp; Conso.'!F92)/('2. Origines &amp; Conso.'!F92+'2. Origines &amp; Conso.'!H73+'2. Origines &amp; Conso.'!F59+'2. Origines &amp; Conso.'!F42+'2. Origines &amp; Conso.'!F25+'2. Origines &amp; Conso.'!F7),"")</f>
        <v/>
      </c>
      <c r="T6" s="765"/>
      <c r="U6" s="766"/>
      <c r="V6" s="360"/>
    </row>
    <row r="7" spans="1:22" ht="23.5" x14ac:dyDescent="0.55000000000000004">
      <c r="B7" s="354"/>
      <c r="C7" s="418"/>
      <c r="D7" s="413"/>
      <c r="E7" s="419"/>
      <c r="F7" s="359"/>
      <c r="G7" s="412"/>
      <c r="H7" s="413"/>
      <c r="I7" s="414"/>
      <c r="K7" s="425" t="s">
        <v>814</v>
      </c>
      <c r="L7" s="423">
        <f ca="1">Y30</f>
        <v>0</v>
      </c>
      <c r="M7" s="424" t="s">
        <v>815</v>
      </c>
      <c r="O7" s="425" t="s">
        <v>814</v>
      </c>
      <c r="P7" s="423">
        <f ca="1">SUM(Y33:Y35)</f>
        <v>0</v>
      </c>
      <c r="Q7" s="426" t="s">
        <v>815</v>
      </c>
      <c r="S7" s="415"/>
      <c r="T7" s="416"/>
      <c r="U7" s="417"/>
      <c r="V7" s="360"/>
    </row>
    <row r="8" spans="1:22" ht="149.5" customHeight="1" x14ac:dyDescent="0.55000000000000004">
      <c r="B8" s="354"/>
      <c r="C8" s="775" t="s">
        <v>826</v>
      </c>
      <c r="D8" s="776"/>
      <c r="E8" s="777"/>
      <c r="G8" s="767" t="s">
        <v>827</v>
      </c>
      <c r="H8" s="768"/>
      <c r="I8" s="769"/>
      <c r="K8" s="767" t="s">
        <v>828</v>
      </c>
      <c r="L8" s="768"/>
      <c r="M8" s="769"/>
      <c r="O8" s="767" t="s">
        <v>829</v>
      </c>
      <c r="P8" s="768"/>
      <c r="Q8" s="769"/>
      <c r="S8" s="767" t="s">
        <v>830</v>
      </c>
      <c r="T8" s="768"/>
      <c r="U8" s="769"/>
      <c r="V8" s="361"/>
    </row>
    <row r="9" spans="1:22" ht="30.75" customHeight="1" x14ac:dyDescent="0.55000000000000004">
      <c r="B9" s="354"/>
      <c r="C9" s="362"/>
      <c r="D9" s="362"/>
      <c r="E9" s="362"/>
      <c r="G9" s="363"/>
      <c r="H9" s="363"/>
      <c r="I9" s="363"/>
      <c r="K9" s="363"/>
      <c r="L9" s="363"/>
      <c r="M9" s="363"/>
      <c r="O9" s="363"/>
      <c r="P9" s="363"/>
      <c r="Q9" s="363"/>
      <c r="S9" s="363"/>
      <c r="T9" s="363"/>
      <c r="U9" s="363"/>
      <c r="V9" s="363"/>
    </row>
    <row r="10" spans="1:22" ht="23.5" x14ac:dyDescent="0.55000000000000004">
      <c r="B10" s="354"/>
    </row>
    <row r="11" spans="1:22" ht="23.5" x14ac:dyDescent="0.55000000000000004">
      <c r="B11" s="354"/>
    </row>
    <row r="12" spans="1:22" ht="23.5" x14ac:dyDescent="0.55000000000000004">
      <c r="B12" s="354"/>
    </row>
    <row r="13" spans="1:22" ht="23.5" x14ac:dyDescent="0.55000000000000004">
      <c r="B13" s="354"/>
    </row>
    <row r="14" spans="1:22" ht="23.5" x14ac:dyDescent="0.55000000000000004">
      <c r="B14" s="354"/>
    </row>
    <row r="15" spans="1:22" ht="23.5" x14ac:dyDescent="0.55000000000000004">
      <c r="B15" s="354"/>
    </row>
    <row r="16" spans="1:22" ht="23.5" x14ac:dyDescent="0.55000000000000004">
      <c r="B16" s="354"/>
    </row>
    <row r="17" spans="1:33" ht="23.5" x14ac:dyDescent="0.55000000000000004">
      <c r="B17" s="354"/>
    </row>
    <row r="18" spans="1:33" x14ac:dyDescent="0.35">
      <c r="E18" s="2"/>
      <c r="F18" s="2"/>
    </row>
    <row r="19" spans="1:33" x14ac:dyDescent="0.35">
      <c r="E19" s="2"/>
      <c r="F19" s="2"/>
    </row>
    <row r="20" spans="1:33" x14ac:dyDescent="0.35">
      <c r="E20" s="2"/>
      <c r="F20" s="2"/>
    </row>
    <row r="21" spans="1:33" x14ac:dyDescent="0.35">
      <c r="E21" s="2"/>
      <c r="F21" s="2"/>
    </row>
    <row r="22" spans="1:33" x14ac:dyDescent="0.35">
      <c r="E22" s="2"/>
      <c r="F22" s="2"/>
    </row>
    <row r="23" spans="1:33" x14ac:dyDescent="0.35">
      <c r="E23" s="2"/>
      <c r="F23" s="2"/>
    </row>
    <row r="24" spans="1:33" x14ac:dyDescent="0.35">
      <c r="E24" s="2"/>
      <c r="F24" s="2"/>
    </row>
    <row r="25" spans="1:33" ht="18.5" x14ac:dyDescent="0.45">
      <c r="A25" s="364" t="s">
        <v>796</v>
      </c>
      <c r="B25" s="365"/>
      <c r="C25" s="365"/>
      <c r="D25" s="366"/>
    </row>
    <row r="26" spans="1:33" ht="8.15" customHeight="1" x14ac:dyDescent="0.45">
      <c r="A26" s="364"/>
      <c r="B26" s="365"/>
      <c r="C26" s="365"/>
      <c r="D26" s="366"/>
    </row>
    <row r="27" spans="1:33" s="3" customFormat="1" ht="18.75" customHeight="1" x14ac:dyDescent="0.35">
      <c r="B27" s="737" t="s">
        <v>126</v>
      </c>
      <c r="C27" s="738"/>
      <c r="D27" s="753" t="s">
        <v>121</v>
      </c>
      <c r="E27" s="753"/>
      <c r="F27" s="753"/>
      <c r="G27" s="753"/>
      <c r="H27" s="753"/>
      <c r="I27" s="734" t="s">
        <v>512</v>
      </c>
      <c r="J27" s="734"/>
      <c r="K27" s="734"/>
      <c r="L27" s="734"/>
      <c r="M27" s="734"/>
      <c r="N27" s="734"/>
      <c r="O27" s="734"/>
      <c r="P27" s="734"/>
      <c r="Q27" s="734"/>
      <c r="R27" s="734"/>
      <c r="S27" s="734"/>
      <c r="T27" s="734"/>
      <c r="U27" s="731" t="s">
        <v>805</v>
      </c>
      <c r="V27" s="732"/>
      <c r="W27" s="400"/>
      <c r="X27" s="367"/>
      <c r="Y27" s="367"/>
      <c r="Z27" s="367"/>
      <c r="AA27" s="367"/>
      <c r="AB27" s="400"/>
      <c r="AC27" s="400"/>
      <c r="AD27" s="400"/>
      <c r="AE27" s="400"/>
      <c r="AF27" s="400"/>
      <c r="AG27" s="400"/>
    </row>
    <row r="28" spans="1:33" s="3" customFormat="1" ht="51" customHeight="1" x14ac:dyDescent="0.35">
      <c r="B28" s="739"/>
      <c r="C28" s="740"/>
      <c r="D28" s="754"/>
      <c r="E28" s="754"/>
      <c r="F28" s="754"/>
      <c r="G28" s="754"/>
      <c r="H28" s="754"/>
      <c r="I28" s="729" t="s">
        <v>477</v>
      </c>
      <c r="J28" s="729"/>
      <c r="K28" s="729" t="s">
        <v>129</v>
      </c>
      <c r="L28" s="729"/>
      <c r="M28" s="729" t="s">
        <v>130</v>
      </c>
      <c r="N28" s="729"/>
      <c r="O28" s="729" t="s">
        <v>10</v>
      </c>
      <c r="P28" s="729"/>
      <c r="Q28" s="729" t="s">
        <v>476</v>
      </c>
      <c r="R28" s="729"/>
      <c r="S28" s="729" t="s">
        <v>137</v>
      </c>
      <c r="T28" s="729"/>
      <c r="U28" s="722"/>
      <c r="V28" s="733"/>
      <c r="W28" s="367"/>
      <c r="X28" s="367"/>
      <c r="Y28" s="367"/>
      <c r="Z28" s="367"/>
      <c r="AA28" s="367"/>
      <c r="AB28" s="400"/>
      <c r="AC28" s="400"/>
      <c r="AD28" s="400"/>
      <c r="AE28" s="400"/>
      <c r="AF28" s="400"/>
      <c r="AG28" s="400"/>
    </row>
    <row r="29" spans="1:33" s="3" customFormat="1" ht="15" customHeight="1" x14ac:dyDescent="0.35">
      <c r="B29" s="735" t="s">
        <v>128</v>
      </c>
      <c r="C29" s="736"/>
      <c r="D29" s="755" t="s">
        <v>122</v>
      </c>
      <c r="E29" s="755"/>
      <c r="F29" s="755"/>
      <c r="G29" s="755"/>
      <c r="H29" s="755"/>
      <c r="I29" s="727">
        <f>SUMIF('3. Usages domestiques'!$C$9:$C$14,I28,'3. Usages domestiques'!$J$9:$J$14)</f>
        <v>0</v>
      </c>
      <c r="J29" s="727"/>
      <c r="K29" s="727">
        <f>SUMIF('3. Usages domestiques'!$C$9:$C$14,K28,'3. Usages domestiques'!$J$9:$J$14)</f>
        <v>0</v>
      </c>
      <c r="L29" s="727"/>
      <c r="M29" s="727">
        <f>SUMIF('3. Usages domestiques'!$C$9:$C$14,M28,'3. Usages domestiques'!$J$9:$J$14)</f>
        <v>0</v>
      </c>
      <c r="N29" s="727"/>
      <c r="O29" s="727">
        <f>SUMIF('3. Usages domestiques'!$C$9:$C$14,O28,'3. Usages domestiques'!$J$9:$J$14)</f>
        <v>0</v>
      </c>
      <c r="P29" s="727"/>
      <c r="Q29" s="727">
        <f>SUMIF('3. Usages domestiques'!$C$9:$C$14,Q28,'3. Usages domestiques'!$J$9:$J$14)</f>
        <v>0</v>
      </c>
      <c r="R29" s="727"/>
      <c r="S29" s="727">
        <f>SUMIF('3. Usages domestiques'!$C$9:$C$14,S28,'3. Usages domestiques'!$J$9:$J$14)</f>
        <v>0</v>
      </c>
      <c r="T29" s="727"/>
      <c r="U29" s="746">
        <f t="shared" ref="U29:U34" si="0">SUM(I29:S29)</f>
        <v>0</v>
      </c>
      <c r="V29" s="747"/>
      <c r="W29" s="367"/>
      <c r="X29" s="369" t="s">
        <v>243</v>
      </c>
      <c r="Y29" s="370" t="s">
        <v>788</v>
      </c>
      <c r="Z29" s="367"/>
      <c r="AA29" s="367"/>
      <c r="AB29" s="400"/>
      <c r="AC29" s="400"/>
      <c r="AD29" s="400"/>
      <c r="AE29" s="400"/>
      <c r="AF29" s="400"/>
      <c r="AG29" s="400"/>
    </row>
    <row r="30" spans="1:33" s="3" customFormat="1" ht="15" customHeight="1" x14ac:dyDescent="0.35">
      <c r="B30" s="735"/>
      <c r="C30" s="736"/>
      <c r="D30" s="755" t="s">
        <v>123</v>
      </c>
      <c r="E30" s="755"/>
      <c r="F30" s="755"/>
      <c r="G30" s="755"/>
      <c r="H30" s="755"/>
      <c r="I30" s="727">
        <f>SUMIF('3. Usages domestiques'!$C$23:$C$28,I28,'3. Usages domestiques'!$J$23:$J$28)</f>
        <v>0</v>
      </c>
      <c r="J30" s="727"/>
      <c r="K30" s="727">
        <f>SUMIF('3. Usages domestiques'!$C$23:$C$28,K28,'3. Usages domestiques'!$J$23:$J$28)</f>
        <v>0</v>
      </c>
      <c r="L30" s="727"/>
      <c r="M30" s="727">
        <f>SUMIF('3. Usages domestiques'!$C$23:$C$28,M28,'3. Usages domestiques'!$J$23:$J$28)</f>
        <v>0</v>
      </c>
      <c r="N30" s="727"/>
      <c r="O30" s="727">
        <f>SUMIF('3. Usages domestiques'!$C$23:$C$28,O28,'3. Usages domestiques'!$J$23:$J$28)</f>
        <v>0</v>
      </c>
      <c r="P30" s="727"/>
      <c r="Q30" s="727">
        <f>SUMIF('3. Usages domestiques'!$C$23:$C$28,Q28,'3. Usages domestiques'!$J$23:$J$28)</f>
        <v>0</v>
      </c>
      <c r="R30" s="727"/>
      <c r="S30" s="727">
        <f>SUMIF('3. Usages domestiques'!$C$23:$C$28,S28,'3. Usages domestiques'!$J$23:$J$28)</f>
        <v>0</v>
      </c>
      <c r="T30" s="727"/>
      <c r="U30" s="746">
        <f t="shared" si="0"/>
        <v>0</v>
      </c>
      <c r="V30" s="747"/>
      <c r="W30" s="367"/>
      <c r="X30" s="371" t="str">
        <f>I28</f>
        <v>Réseau public_Eau potable</v>
      </c>
      <c r="Y30" s="371">
        <f ca="1">SUM(I29:J34,I36:J45,I47:J52,I54:J56,I58,I60:J69,I71)</f>
        <v>0</v>
      </c>
      <c r="Z30" s="367"/>
      <c r="AA30" s="367"/>
      <c r="AB30" s="400"/>
      <c r="AC30" s="400"/>
      <c r="AD30" s="400"/>
      <c r="AE30" s="400"/>
      <c r="AF30" s="400"/>
      <c r="AG30" s="400"/>
    </row>
    <row r="31" spans="1:33" s="3" customFormat="1" ht="15" customHeight="1" x14ac:dyDescent="0.35">
      <c r="B31" s="735"/>
      <c r="C31" s="736"/>
      <c r="D31" s="756" t="s">
        <v>340</v>
      </c>
      <c r="E31" s="756"/>
      <c r="F31" s="756"/>
      <c r="G31" s="756"/>
      <c r="H31" s="756"/>
      <c r="I31" s="728">
        <f>SUMIF('3. Usages domestiques'!$C$37:$C$41,I28,'3. Usages domestiques'!$J$37:$J$41)</f>
        <v>0</v>
      </c>
      <c r="J31" s="728"/>
      <c r="K31" s="727">
        <f>SUMIF('3. Usages domestiques'!$C$37:$C$41,K28,'3. Usages domestiques'!$J$37:$J$41)</f>
        <v>0</v>
      </c>
      <c r="L31" s="727"/>
      <c r="M31" s="728">
        <f>SUMIF('3. Usages domestiques'!$C$37:$C$41,M28,'3. Usages domestiques'!$J$37:$J$41)</f>
        <v>0</v>
      </c>
      <c r="N31" s="728"/>
      <c r="O31" s="728">
        <f>SUMIF('3. Usages domestiques'!$C$37:$C$41,O28,'3. Usages domestiques'!$J$37:$J$41)</f>
        <v>0</v>
      </c>
      <c r="P31" s="728"/>
      <c r="Q31" s="728">
        <f>SUMIF('3. Usages domestiques'!$C$37:$C$41,Q28,'3. Usages domestiques'!$J$37:$J$41)</f>
        <v>0</v>
      </c>
      <c r="R31" s="728"/>
      <c r="S31" s="728">
        <f>SUMIF('3. Usages domestiques'!$C$37:$C$41,S28,'3. Usages domestiques'!$J$37:$J$41)</f>
        <v>0</v>
      </c>
      <c r="T31" s="728"/>
      <c r="U31" s="746">
        <f t="shared" si="0"/>
        <v>0</v>
      </c>
      <c r="V31" s="747"/>
      <c r="W31" s="367"/>
      <c r="X31" s="371" t="s">
        <v>129</v>
      </c>
      <c r="Y31" s="371">
        <f ca="1">SUM(K29:L34,K36:L45,K47:L52,K54:L56,K58,K60:L69,K71)</f>
        <v>0</v>
      </c>
      <c r="Z31" s="367"/>
      <c r="AA31" s="367"/>
      <c r="AB31" s="400"/>
      <c r="AC31" s="400"/>
      <c r="AD31" s="400"/>
      <c r="AE31" s="400"/>
      <c r="AF31" s="400"/>
      <c r="AG31" s="400"/>
    </row>
    <row r="32" spans="1:33" s="3" customFormat="1" ht="15" customHeight="1" x14ac:dyDescent="0.35">
      <c r="B32" s="735"/>
      <c r="C32" s="736"/>
      <c r="D32" s="757" t="s">
        <v>193</v>
      </c>
      <c r="E32" s="757"/>
      <c r="F32" s="757"/>
      <c r="G32" s="757"/>
      <c r="H32" s="757"/>
      <c r="I32" s="728">
        <f>SUMIF('3. Usages domestiques'!$C$51:$C$55,I28,'3. Usages domestiques'!$J$51:$J$55)</f>
        <v>0</v>
      </c>
      <c r="J32" s="728"/>
      <c r="K32" s="727">
        <f>SUMIF('3. Usages domestiques'!$C$51:$C$55,K28,'3. Usages domestiques'!$J$51:$J$55)</f>
        <v>0</v>
      </c>
      <c r="L32" s="727"/>
      <c r="M32" s="728">
        <f>SUMIF('3. Usages domestiques'!$C$51:$C$55,M28,'3. Usages domestiques'!$J$51:$J$55)</f>
        <v>0</v>
      </c>
      <c r="N32" s="728"/>
      <c r="O32" s="728">
        <f>SUMIF('3. Usages domestiques'!$C$51:$C$55,O28,'3. Usages domestiques'!$J$51:$J$55)</f>
        <v>0</v>
      </c>
      <c r="P32" s="728"/>
      <c r="Q32" s="728">
        <f>SUMIF('3. Usages domestiques'!$C$51:$C$55,Q28,'3. Usages domestiques'!$J$51:$J$55)</f>
        <v>0</v>
      </c>
      <c r="R32" s="728"/>
      <c r="S32" s="728">
        <f>SUMIF('3. Usages domestiques'!$C$51:$C$55,S28,'3. Usages domestiques'!$J$51:$J$55)</f>
        <v>0</v>
      </c>
      <c r="T32" s="728"/>
      <c r="U32" s="746">
        <f t="shared" si="0"/>
        <v>0</v>
      </c>
      <c r="V32" s="747"/>
      <c r="W32" s="367"/>
      <c r="X32" s="371" t="s">
        <v>130</v>
      </c>
      <c r="Y32" s="371">
        <f ca="1">SUM(M29:N34,M36:N45,M47:N52,M54:N56,M58,M60:N69,M71)</f>
        <v>0</v>
      </c>
      <c r="Z32" s="367"/>
      <c r="AA32" s="367"/>
      <c r="AB32" s="400"/>
      <c r="AC32" s="400"/>
      <c r="AD32" s="400"/>
      <c r="AE32" s="400"/>
      <c r="AF32" s="400"/>
      <c r="AG32" s="400"/>
    </row>
    <row r="33" spans="2:33" s="3" customFormat="1" ht="15" customHeight="1" x14ac:dyDescent="0.35">
      <c r="B33" s="735"/>
      <c r="C33" s="736"/>
      <c r="D33" s="757" t="s">
        <v>341</v>
      </c>
      <c r="E33" s="757"/>
      <c r="F33" s="757"/>
      <c r="G33" s="757"/>
      <c r="H33" s="757"/>
      <c r="I33" s="728">
        <f>SUMIF('3. Usages domestiques'!$C$67:$C$71,I28,'3. Usages domestiques'!$J$67:$J$71)</f>
        <v>0</v>
      </c>
      <c r="J33" s="728"/>
      <c r="K33" s="727">
        <f>SUMIF('3. Usages domestiques'!$C$67:$C$71,K28,'3. Usages domestiques'!$J$67:$J$71)</f>
        <v>0</v>
      </c>
      <c r="L33" s="727"/>
      <c r="M33" s="728">
        <f>SUMIF('3. Usages domestiques'!$C$67:$C$71,M28,'3. Usages domestiques'!$J$67:$J$71)</f>
        <v>0</v>
      </c>
      <c r="N33" s="728"/>
      <c r="O33" s="728">
        <f>SUMIF('3. Usages domestiques'!$C$67:$C$71,O28,'3. Usages domestiques'!$J$67:$J$71)</f>
        <v>0</v>
      </c>
      <c r="P33" s="728"/>
      <c r="Q33" s="728">
        <f>SUMIF('3. Usages domestiques'!$C$67:$C$71,Q28,'3. Usages domestiques'!$J$67:$J$71)</f>
        <v>0</v>
      </c>
      <c r="R33" s="728"/>
      <c r="S33" s="728">
        <f>SUMIF('3. Usages domestiques'!$C$67:$C$71,S28,'3. Usages domestiques'!$J$67:$J$71)</f>
        <v>0</v>
      </c>
      <c r="T33" s="728"/>
      <c r="U33" s="746">
        <f t="shared" si="0"/>
        <v>0</v>
      </c>
      <c r="V33" s="747"/>
      <c r="W33" s="367"/>
      <c r="X33" s="371" t="s">
        <v>10</v>
      </c>
      <c r="Y33" s="371">
        <f ca="1">SUM(O29:P34,O36:P45,O47:P52,O54:P56,O58,O60:P69,O71)</f>
        <v>0</v>
      </c>
      <c r="Z33" s="367"/>
      <c r="AA33" s="367"/>
      <c r="AB33" s="400"/>
      <c r="AC33" s="400"/>
      <c r="AD33" s="400"/>
      <c r="AE33" s="400"/>
      <c r="AF33" s="400"/>
      <c r="AG33" s="400"/>
    </row>
    <row r="34" spans="2:33" s="3" customFormat="1" ht="15" customHeight="1" x14ac:dyDescent="0.35">
      <c r="B34" s="735"/>
      <c r="C34" s="736"/>
      <c r="D34" s="755" t="s">
        <v>99</v>
      </c>
      <c r="E34" s="755"/>
      <c r="F34" s="755"/>
      <c r="G34" s="755"/>
      <c r="H34" s="755"/>
      <c r="I34" s="728">
        <f ca="1">SUMIF('3. Usages domestiques'!$F$82:$G$88,I28,'3. Usages domestiques'!$J$82:$J$88)</f>
        <v>0</v>
      </c>
      <c r="J34" s="728"/>
      <c r="K34" s="727">
        <f ca="1">SUMIF('3. Usages domestiques'!$F$82:$G$88,K28,'3. Usages domestiques'!$J$82:$J$88)</f>
        <v>0</v>
      </c>
      <c r="L34" s="727"/>
      <c r="M34" s="728">
        <f ca="1">SUMIF('3. Usages domestiques'!$F$82:$G$88,M28,'3. Usages domestiques'!$J$82:$J$88)</f>
        <v>0</v>
      </c>
      <c r="N34" s="728"/>
      <c r="O34" s="728">
        <f ca="1">SUMIF('3. Usages domestiques'!$F$82:$G$88,O28,'3. Usages domestiques'!$J$82:$J$88)</f>
        <v>0</v>
      </c>
      <c r="P34" s="728"/>
      <c r="Q34" s="728">
        <f ca="1">SUMIF('3. Usages domestiques'!$F$82:$G$88,Q28,'3. Usages domestiques'!$J$82:$J$88)</f>
        <v>0</v>
      </c>
      <c r="R34" s="728"/>
      <c r="S34" s="728">
        <f ca="1">SUMIF('3. Usages domestiques'!$F$82:$G$88,S28,'3. Usages domestiques'!$J$82:$J$88)</f>
        <v>0</v>
      </c>
      <c r="T34" s="728"/>
      <c r="U34" s="746">
        <f t="shared" ca="1" si="0"/>
        <v>0</v>
      </c>
      <c r="V34" s="747"/>
      <c r="W34" s="367"/>
      <c r="X34" s="371" t="s">
        <v>476</v>
      </c>
      <c r="Y34" s="371">
        <f ca="1">SUM(Q29:R34,Q36:R45,Q47:R52,Q54:R56,Q58,Q60:R69,Q71)</f>
        <v>0</v>
      </c>
      <c r="Z34" s="367"/>
      <c r="AA34" s="367"/>
      <c r="AB34" s="400"/>
      <c r="AC34" s="400"/>
      <c r="AD34" s="400"/>
      <c r="AE34" s="400"/>
      <c r="AF34" s="400"/>
      <c r="AG34" s="400"/>
    </row>
    <row r="35" spans="2:33" s="3" customFormat="1" ht="15" customHeight="1" x14ac:dyDescent="0.35">
      <c r="B35" s="372" t="s">
        <v>144</v>
      </c>
      <c r="C35" s="373"/>
      <c r="D35" s="374"/>
      <c r="E35" s="374"/>
      <c r="F35" s="374"/>
      <c r="G35" s="374"/>
      <c r="H35" s="374"/>
      <c r="I35" s="743">
        <f ca="1">SUM(I29:J34)</f>
        <v>0</v>
      </c>
      <c r="J35" s="743"/>
      <c r="K35" s="743">
        <f t="shared" ref="K35" ca="1" si="1">SUM(K29:L34)</f>
        <v>0</v>
      </c>
      <c r="L35" s="743"/>
      <c r="M35" s="743">
        <f t="shared" ref="M35" ca="1" si="2">SUM(M29:N34)</f>
        <v>0</v>
      </c>
      <c r="N35" s="743"/>
      <c r="O35" s="743">
        <f t="shared" ref="O35" ca="1" si="3">SUM(O29:P34)</f>
        <v>0</v>
      </c>
      <c r="P35" s="743"/>
      <c r="Q35" s="743">
        <f t="shared" ref="Q35" ca="1" si="4">SUM(Q29:R34)</f>
        <v>0</v>
      </c>
      <c r="R35" s="743"/>
      <c r="S35" s="743">
        <f t="shared" ref="S35" ca="1" si="5">SUM(S29:T34)</f>
        <v>0</v>
      </c>
      <c r="T35" s="743"/>
      <c r="U35" s="743">
        <f t="shared" ref="U35" ca="1" si="6">SUM(U29:V34)</f>
        <v>0</v>
      </c>
      <c r="V35" s="748"/>
      <c r="W35" s="367"/>
      <c r="X35" s="371" t="s">
        <v>137</v>
      </c>
      <c r="Y35" s="371">
        <f ca="1">SUM(S29:T34,S36:T45,S47:T52,S54:T56,S58,S60:T69,S71)</f>
        <v>0</v>
      </c>
      <c r="Z35" s="367"/>
      <c r="AA35" s="367"/>
      <c r="AB35" s="400"/>
      <c r="AC35" s="400"/>
      <c r="AD35" s="400"/>
      <c r="AE35" s="400"/>
      <c r="AF35" s="400"/>
      <c r="AG35" s="400"/>
    </row>
    <row r="36" spans="2:33" s="3" customFormat="1" ht="15" customHeight="1" x14ac:dyDescent="0.35">
      <c r="B36" s="741" t="s">
        <v>150</v>
      </c>
      <c r="C36" s="742"/>
      <c r="D36" s="778" t="s">
        <v>346</v>
      </c>
      <c r="E36" s="778"/>
      <c r="F36" s="778"/>
      <c r="G36" s="778"/>
      <c r="H36" s="778"/>
      <c r="I36" s="721">
        <f>SUMIF('4. Eau de service'!$C$16:$C$20,I28,'4. Eau de service'!$H$16:$H$20)</f>
        <v>0</v>
      </c>
      <c r="J36" s="721"/>
      <c r="K36" s="721">
        <f>SUMIF('4. Eau de service'!$C$16:$C$20,K28,'4. Eau de service'!$H$16:$H$20)</f>
        <v>0</v>
      </c>
      <c r="L36" s="721"/>
      <c r="M36" s="721">
        <f>SUMIF('4. Eau de service'!$C$16:$C$20,M28,'4. Eau de service'!$H$16:$H$20)</f>
        <v>0</v>
      </c>
      <c r="N36" s="721"/>
      <c r="O36" s="721">
        <f>SUMIF('4. Eau de service'!$C$16:$C$20,O28,'4. Eau de service'!$H$16:$H$20)</f>
        <v>0</v>
      </c>
      <c r="P36" s="721"/>
      <c r="Q36" s="721">
        <f>SUMIF('4. Eau de service'!$C$16:$C$20,Q28,'4. Eau de service'!$H$16:$H$20)</f>
        <v>0</v>
      </c>
      <c r="R36" s="721"/>
      <c r="S36" s="721">
        <f>SUMIF('4. Eau de service'!$C$16:$C$20,S28,'4. Eau de service'!$H$16:$H$20)</f>
        <v>0</v>
      </c>
      <c r="T36" s="721"/>
      <c r="U36" s="749">
        <f t="shared" ref="U36:U45" si="7">SUM(I36:S36)</f>
        <v>0</v>
      </c>
      <c r="V36" s="750"/>
      <c r="W36" s="367"/>
      <c r="X36" s="371"/>
      <c r="Y36" s="371">
        <f ca="1">SUM(Y30:Y35)</f>
        <v>0</v>
      </c>
      <c r="Z36" s="367"/>
      <c r="AA36" s="367"/>
      <c r="AB36" s="400"/>
      <c r="AC36" s="400"/>
      <c r="AD36" s="400"/>
      <c r="AE36" s="400"/>
      <c r="AF36" s="400"/>
      <c r="AG36" s="400"/>
    </row>
    <row r="37" spans="2:33" s="3" customFormat="1" ht="15" customHeight="1" x14ac:dyDescent="0.35">
      <c r="B37" s="741"/>
      <c r="C37" s="742"/>
      <c r="D37" s="778" t="s">
        <v>487</v>
      </c>
      <c r="E37" s="778"/>
      <c r="F37" s="778"/>
      <c r="G37" s="778"/>
      <c r="H37" s="778"/>
      <c r="I37" s="721">
        <f ca="1">SUMIF('4. Eau de service'!$E$27:$F$27,I28,'4. Eau de service'!$E$29)</f>
        <v>0</v>
      </c>
      <c r="J37" s="721"/>
      <c r="K37" s="721">
        <f ca="1">SUMIF('4. Eau de service'!$E$27:$F$27,K28,'4. Eau de service'!$E$29)</f>
        <v>0</v>
      </c>
      <c r="L37" s="721"/>
      <c r="M37" s="721">
        <f ca="1">SUMIF('4. Eau de service'!$E$27:$F$27,M28,'4. Eau de service'!$E$29)</f>
        <v>0</v>
      </c>
      <c r="N37" s="721"/>
      <c r="O37" s="721">
        <f ca="1">SUMIF('4. Eau de service'!$E$27:$F$27,O28,'4. Eau de service'!$E$29)</f>
        <v>0</v>
      </c>
      <c r="P37" s="721"/>
      <c r="Q37" s="721">
        <f ca="1">SUMIF('4. Eau de service'!$E$27:$F$27,Q28,'4. Eau de service'!$E$29)</f>
        <v>0</v>
      </c>
      <c r="R37" s="721"/>
      <c r="S37" s="721">
        <f ca="1">SUMIF('4. Eau de service'!$E$27:$F$27,S28,'4. Eau de service'!$E$29)</f>
        <v>0</v>
      </c>
      <c r="T37" s="721"/>
      <c r="U37" s="749">
        <f t="shared" ca="1" si="7"/>
        <v>0</v>
      </c>
      <c r="V37" s="750"/>
      <c r="W37" s="367"/>
      <c r="X37" s="367"/>
      <c r="Y37" s="367"/>
      <c r="Z37" s="367"/>
      <c r="AA37" s="367"/>
      <c r="AB37" s="400"/>
      <c r="AC37" s="400"/>
      <c r="AD37" s="400"/>
      <c r="AE37" s="400"/>
      <c r="AF37" s="400"/>
      <c r="AG37" s="400"/>
    </row>
    <row r="38" spans="2:33" s="3" customFormat="1" ht="15" customHeight="1" x14ac:dyDescent="0.35">
      <c r="B38" s="741"/>
      <c r="C38" s="742"/>
      <c r="D38" s="778" t="s">
        <v>127</v>
      </c>
      <c r="E38" s="778"/>
      <c r="F38" s="778"/>
      <c r="G38" s="778"/>
      <c r="H38" s="778"/>
      <c r="I38" s="721">
        <f ca="1">SUMIF('4. Eau de service'!$E$32:$F$32,I28,'4. Eau de service'!$E$39)</f>
        <v>0</v>
      </c>
      <c r="J38" s="721"/>
      <c r="K38" s="721">
        <f ca="1">SUMIF('4. Eau de service'!$E$32:$F$32,K28,'4. Eau de service'!$E$39)</f>
        <v>0</v>
      </c>
      <c r="L38" s="721"/>
      <c r="M38" s="721">
        <f ca="1">SUMIF('4. Eau de service'!$E$32:$F$32,M28,'4. Eau de service'!$E$39)</f>
        <v>0</v>
      </c>
      <c r="N38" s="721"/>
      <c r="O38" s="721">
        <f ca="1">SUMIF('4. Eau de service'!$E$32:$F$32,O28,'4. Eau de service'!$E$39)</f>
        <v>0</v>
      </c>
      <c r="P38" s="721"/>
      <c r="Q38" s="721">
        <f ca="1">SUMIF('4. Eau de service'!$E$32:$F$32,Q28,'4. Eau de service'!$E$39)</f>
        <v>0</v>
      </c>
      <c r="R38" s="721"/>
      <c r="S38" s="721">
        <f ca="1">SUMIF('4. Eau de service'!$E$32:$F$32,S28,'4. Eau de service'!$E$39)</f>
        <v>0</v>
      </c>
      <c r="T38" s="721"/>
      <c r="U38" s="749">
        <f t="shared" ca="1" si="7"/>
        <v>0</v>
      </c>
      <c r="V38" s="750"/>
      <c r="W38" s="367"/>
      <c r="X38" s="367"/>
      <c r="Y38" s="367"/>
      <c r="Z38" s="367"/>
      <c r="AA38" s="367"/>
      <c r="AB38" s="400"/>
      <c r="AC38" s="400"/>
      <c r="AD38" s="400"/>
      <c r="AE38" s="400"/>
      <c r="AF38" s="400"/>
      <c r="AG38" s="400"/>
    </row>
    <row r="39" spans="2:33" s="3" customFormat="1" ht="15" customHeight="1" x14ac:dyDescent="0.35">
      <c r="B39" s="741"/>
      <c r="C39" s="742"/>
      <c r="D39" s="375" t="s">
        <v>347</v>
      </c>
      <c r="E39" s="376"/>
      <c r="F39" s="376"/>
      <c r="G39" s="376"/>
      <c r="H39" s="376"/>
      <c r="I39" s="721">
        <f ca="1">SUMIF('4. Eau de service'!$E$52:$F$52,I28,'4. Eau de service'!$E$54)</f>
        <v>0</v>
      </c>
      <c r="J39" s="721"/>
      <c r="K39" s="721">
        <f ca="1">SUMIF('4. Eau de service'!$E$52:$F$52,K28,'4. Eau de service'!$E$54)</f>
        <v>0</v>
      </c>
      <c r="L39" s="721"/>
      <c r="M39" s="721">
        <f ca="1">SUMIF('4. Eau de service'!$E$52:$F$52,M28,'4. Eau de service'!$E$54)</f>
        <v>0</v>
      </c>
      <c r="N39" s="721"/>
      <c r="O39" s="721">
        <f ca="1">SUMIF('4. Eau de service'!$E$52:$F$52,O28,'4. Eau de service'!$E$54)</f>
        <v>0</v>
      </c>
      <c r="P39" s="721"/>
      <c r="Q39" s="721">
        <f ca="1">SUMIF('4. Eau de service'!$E$52:$F$52,Q28,'4. Eau de service'!$E$54)</f>
        <v>0</v>
      </c>
      <c r="R39" s="721"/>
      <c r="S39" s="721">
        <f ca="1">SUMIF('4. Eau de service'!$E$52:$F$52,S28,'4. Eau de service'!$E$54)</f>
        <v>0</v>
      </c>
      <c r="T39" s="721"/>
      <c r="U39" s="749">
        <f t="shared" ca="1" si="7"/>
        <v>0</v>
      </c>
      <c r="V39" s="750"/>
      <c r="W39" s="367"/>
      <c r="X39" s="367"/>
      <c r="Y39" s="367"/>
      <c r="Z39" s="367"/>
      <c r="AA39" s="367"/>
      <c r="AB39" s="400"/>
      <c r="AC39" s="400"/>
      <c r="AD39" s="400"/>
      <c r="AE39" s="400"/>
      <c r="AF39" s="400"/>
      <c r="AG39" s="400"/>
    </row>
    <row r="40" spans="2:33" s="3" customFormat="1" ht="15" customHeight="1" x14ac:dyDescent="0.35">
      <c r="B40" s="741"/>
      <c r="C40" s="742"/>
      <c r="D40" s="375" t="s">
        <v>348</v>
      </c>
      <c r="E40" s="376"/>
      <c r="F40" s="376"/>
      <c r="G40" s="376"/>
      <c r="H40" s="376"/>
      <c r="I40" s="721">
        <f ca="1">(SUMIF('4. Eau de service'!$E$67:$F$67,I28,'4. Eau de service'!$E$70))+(SUMIF('4. Eau de service'!$E$67:$F$67,I28,'4. Eau de service'!$E$73))</f>
        <v>0</v>
      </c>
      <c r="J40" s="721"/>
      <c r="K40" s="721">
        <f ca="1">(SUMIF('4. Eau de service'!$E$67:$F$67,K28,'4. Eau de service'!$E$70))+(SUMIF('4. Eau de service'!$E$67:$F$67,K28,'4. Eau de service'!$E$73))</f>
        <v>0</v>
      </c>
      <c r="L40" s="721"/>
      <c r="M40" s="721">
        <f ca="1">(SUMIF('4. Eau de service'!$E$67:$F$67,M28,'4. Eau de service'!$E$70))+(SUMIF('4. Eau de service'!$E$67:$F$67,M28,'4. Eau de service'!$E$73))</f>
        <v>0</v>
      </c>
      <c r="N40" s="721"/>
      <c r="O40" s="721">
        <f ca="1">(SUMIF('4. Eau de service'!$E$67:$F$67,O28,'4. Eau de service'!$E$70))+(SUMIF('4. Eau de service'!$E$67:$F$67,O28,'4. Eau de service'!$E$73))</f>
        <v>0</v>
      </c>
      <c r="P40" s="721"/>
      <c r="Q40" s="721">
        <f ca="1">(SUMIF('4. Eau de service'!$E$67:$F$67,Q28,'4. Eau de service'!$E$70))+(SUMIF('4. Eau de service'!$E$67:$F$67,Q28,'4. Eau de service'!$E$73))</f>
        <v>0</v>
      </c>
      <c r="R40" s="721"/>
      <c r="S40" s="721">
        <f ca="1">(SUMIF('4. Eau de service'!$E$67:$F$67,S28,'4. Eau de service'!$E$70))+(SUMIF('4. Eau de service'!$E$67:$F$67,S28,'4. Eau de service'!$E$73))</f>
        <v>0</v>
      </c>
      <c r="T40" s="721"/>
      <c r="U40" s="749">
        <f t="shared" ca="1" si="7"/>
        <v>0</v>
      </c>
      <c r="V40" s="750"/>
      <c r="W40" s="367"/>
      <c r="X40" s="367"/>
      <c r="Y40" s="367"/>
      <c r="Z40" s="367"/>
      <c r="AA40" s="367"/>
      <c r="AB40" s="400"/>
      <c r="AC40" s="400"/>
      <c r="AD40" s="400"/>
      <c r="AE40" s="400"/>
      <c r="AF40" s="400"/>
      <c r="AG40" s="400"/>
    </row>
    <row r="41" spans="2:33" s="3" customFormat="1" ht="15" customHeight="1" x14ac:dyDescent="0.35">
      <c r="B41" s="741"/>
      <c r="C41" s="742"/>
      <c r="D41" s="375" t="s">
        <v>34</v>
      </c>
      <c r="E41" s="376"/>
      <c r="F41" s="376"/>
      <c r="G41" s="376"/>
      <c r="H41" s="376"/>
      <c r="I41" s="721">
        <f ca="1">SUMIF('4. Eau de service'!$E$77:$F$77,I28,'4. Eau de service'!$E$80)</f>
        <v>0</v>
      </c>
      <c r="J41" s="721"/>
      <c r="K41" s="721">
        <f ca="1">SUMIF('4. Eau de service'!$E$77:$F$77,K28,'4. Eau de service'!$E$80)</f>
        <v>0</v>
      </c>
      <c r="L41" s="721"/>
      <c r="M41" s="721">
        <f ca="1">SUMIF('4. Eau de service'!$E$77:$F$77,M28,'4. Eau de service'!$E$80)</f>
        <v>0</v>
      </c>
      <c r="N41" s="721"/>
      <c r="O41" s="721">
        <f ca="1">SUMIF('4. Eau de service'!$E$77:$F$77,O28,'4. Eau de service'!$E$80)</f>
        <v>0</v>
      </c>
      <c r="P41" s="721"/>
      <c r="Q41" s="721">
        <f ca="1">SUMIF('4. Eau de service'!$E$77:$F$77,Q28,'4. Eau de service'!$E$80)</f>
        <v>0</v>
      </c>
      <c r="R41" s="721"/>
      <c r="S41" s="721">
        <f ca="1">SUMIF('4. Eau de service'!$E$77:$F$77,S28,'4. Eau de service'!$E$80)</f>
        <v>0</v>
      </c>
      <c r="T41" s="721"/>
      <c r="U41" s="749">
        <f t="shared" ca="1" si="7"/>
        <v>0</v>
      </c>
      <c r="V41" s="750"/>
      <c r="W41" s="367"/>
      <c r="X41" s="367"/>
      <c r="Y41" s="367"/>
      <c r="Z41" s="367"/>
      <c r="AA41" s="367"/>
      <c r="AB41" s="400"/>
      <c r="AC41" s="400"/>
      <c r="AD41" s="400"/>
      <c r="AE41" s="400"/>
      <c r="AF41" s="400"/>
      <c r="AG41" s="400"/>
    </row>
    <row r="42" spans="2:33" s="3" customFormat="1" ht="15" customHeight="1" x14ac:dyDescent="0.35">
      <c r="B42" s="741"/>
      <c r="C42" s="742"/>
      <c r="D42" s="375" t="s">
        <v>474</v>
      </c>
      <c r="E42" s="376"/>
      <c r="F42" s="376"/>
      <c r="G42" s="376"/>
      <c r="H42" s="376"/>
      <c r="I42" s="721">
        <f ca="1">SUMIF('4. Eau de service'!$E$87:$F$87,I28,'4. Eau de service'!$E$89)</f>
        <v>0</v>
      </c>
      <c r="J42" s="721"/>
      <c r="K42" s="721">
        <f ca="1">SUMIF('4. Eau de service'!$E$87:$F$87,K28,'4. Eau de service'!$E$89)</f>
        <v>0</v>
      </c>
      <c r="L42" s="721"/>
      <c r="M42" s="721">
        <f ca="1">SUMIF('4. Eau de service'!$E$87:$F$87,M28,'4. Eau de service'!$E$89)</f>
        <v>0</v>
      </c>
      <c r="N42" s="721"/>
      <c r="O42" s="721">
        <f ca="1">SUMIF('4. Eau de service'!$E$87:$F$87,O28,'4. Eau de service'!$E$89)</f>
        <v>0</v>
      </c>
      <c r="P42" s="721"/>
      <c r="Q42" s="721">
        <f ca="1">SUMIF('4. Eau de service'!$E$87:$F$87,Q28,'4. Eau de service'!$E$89)</f>
        <v>0</v>
      </c>
      <c r="R42" s="721"/>
      <c r="S42" s="721">
        <f ca="1">SUMIF('4. Eau de service'!$E$87:$F$87,S28,'4. Eau de service'!$E$89)</f>
        <v>0</v>
      </c>
      <c r="T42" s="721"/>
      <c r="U42" s="749">
        <f t="shared" ca="1" si="7"/>
        <v>0</v>
      </c>
      <c r="V42" s="750"/>
      <c r="W42" s="367"/>
      <c r="X42" s="367"/>
      <c r="Y42" s="367"/>
      <c r="Z42" s="367"/>
      <c r="AA42" s="367"/>
      <c r="AB42" s="400"/>
      <c r="AC42" s="400"/>
      <c r="AD42" s="400"/>
      <c r="AE42" s="400"/>
      <c r="AF42" s="400"/>
      <c r="AG42" s="400"/>
    </row>
    <row r="43" spans="2:33" ht="15" customHeight="1" x14ac:dyDescent="0.35">
      <c r="B43" s="741"/>
      <c r="C43" s="742"/>
      <c r="D43" s="375" t="s">
        <v>349</v>
      </c>
      <c r="E43" s="376"/>
      <c r="F43" s="376"/>
      <c r="G43" s="376"/>
      <c r="H43" s="376"/>
      <c r="I43" s="721">
        <f ca="1">SUMIF('4. Eau de service'!$E$93:$F$93,I28,'4. Eau de service'!$E$95)</f>
        <v>0</v>
      </c>
      <c r="J43" s="721"/>
      <c r="K43" s="721">
        <f ca="1">SUMIF('4. Eau de service'!$E$93:$F$93,K28,'4. Eau de service'!$E$95)</f>
        <v>0</v>
      </c>
      <c r="L43" s="721"/>
      <c r="M43" s="721">
        <f ca="1">SUMIF('4. Eau de service'!$E$93:$F$93,M28,'4. Eau de service'!$E$95)</f>
        <v>0</v>
      </c>
      <c r="N43" s="721"/>
      <c r="O43" s="721">
        <f ca="1">SUMIF('4. Eau de service'!$E$93:$F$93,O28,'4. Eau de service'!$E$95)</f>
        <v>0</v>
      </c>
      <c r="P43" s="721"/>
      <c r="Q43" s="721">
        <f ca="1">SUMIF('4. Eau de service'!$E$93:$F$93,Q28,'4. Eau de service'!$E$95)</f>
        <v>0</v>
      </c>
      <c r="R43" s="721"/>
      <c r="S43" s="721">
        <f ca="1">SUMIF('4. Eau de service'!$E$93:$F$93,S28,'4. Eau de service'!$E$95)</f>
        <v>0</v>
      </c>
      <c r="T43" s="721"/>
      <c r="U43" s="749">
        <f t="shared" ca="1" si="7"/>
        <v>0</v>
      </c>
      <c r="V43" s="750"/>
      <c r="W43" s="377"/>
      <c r="X43" s="369" t="s">
        <v>789</v>
      </c>
      <c r="Y43" s="370" t="s">
        <v>797</v>
      </c>
    </row>
    <row r="44" spans="2:33" ht="15" customHeight="1" x14ac:dyDescent="0.35">
      <c r="B44" s="741"/>
      <c r="C44" s="742"/>
      <c r="D44" s="375" t="s">
        <v>350</v>
      </c>
      <c r="E44" s="376"/>
      <c r="F44" s="376"/>
      <c r="G44" s="376"/>
      <c r="H44" s="376"/>
      <c r="I44" s="721">
        <f ca="1">SUMIF('4. Eau de service'!$E$109:$F$109,I28,'4. Eau de service'!$E$111)</f>
        <v>0</v>
      </c>
      <c r="J44" s="721"/>
      <c r="K44" s="721">
        <f ca="1">SUMIF('4. Eau de service'!$E$109:$F$109,K28,'4. Eau de service'!$E$111)</f>
        <v>0</v>
      </c>
      <c r="L44" s="721"/>
      <c r="M44" s="721">
        <f ca="1">SUMIF('4. Eau de service'!$E$109:$F$109,M28,'4. Eau de service'!$E$111)</f>
        <v>0</v>
      </c>
      <c r="N44" s="721"/>
      <c r="O44" s="721">
        <f ca="1">SUMIF('4. Eau de service'!$E$109:$F$109,O28,'4. Eau de service'!$E$111)</f>
        <v>0</v>
      </c>
      <c r="P44" s="721"/>
      <c r="Q44" s="721">
        <f ca="1">SUMIF('4. Eau de service'!$E$109:$F$109,Q28,'4. Eau de service'!$E$111)</f>
        <v>0</v>
      </c>
      <c r="R44" s="721"/>
      <c r="S44" s="721">
        <f ca="1">SUMIF('4. Eau de service'!$E$109:$F$109,S28,'4. Eau de service'!$E$111)</f>
        <v>0</v>
      </c>
      <c r="T44" s="721"/>
      <c r="U44" s="749">
        <f t="shared" ca="1" si="7"/>
        <v>0</v>
      </c>
      <c r="V44" s="750"/>
      <c r="W44" s="377"/>
      <c r="X44" s="371" t="s">
        <v>132</v>
      </c>
      <c r="Y44" s="371">
        <f>SUM(U71)</f>
        <v>0</v>
      </c>
    </row>
    <row r="45" spans="2:33" ht="15" customHeight="1" x14ac:dyDescent="0.35">
      <c r="B45" s="741"/>
      <c r="C45" s="742"/>
      <c r="D45" s="375" t="s">
        <v>131</v>
      </c>
      <c r="E45" s="376"/>
      <c r="F45" s="376"/>
      <c r="G45" s="376"/>
      <c r="H45" s="376"/>
      <c r="I45" s="721">
        <f ca="1">SUMIF('4. Eau de service'!$E$8:$F$8,I28,'4. Eau de service'!$E$6)</f>
        <v>0</v>
      </c>
      <c r="J45" s="721"/>
      <c r="K45" s="721">
        <f ca="1">SUMIF('4. Eau de service'!$E$8:$F$8,K28,'4. Eau de service'!$E$6)</f>
        <v>0</v>
      </c>
      <c r="L45" s="721"/>
      <c r="M45" s="721">
        <f ca="1">SUMIF('4. Eau de service'!$E$8:$F$8,M28,'4. Eau de service'!$E$6)</f>
        <v>0</v>
      </c>
      <c r="N45" s="721"/>
      <c r="O45" s="721">
        <f ca="1">SUMIF('4. Eau de service'!$E$8:$F$8,O28,'4. Eau de service'!$E$6)</f>
        <v>0</v>
      </c>
      <c r="P45" s="721"/>
      <c r="Q45" s="721">
        <f ca="1">SUMIF('4. Eau de service'!$E$8:$F$8,Q28,'4. Eau de service'!$E$6)</f>
        <v>0</v>
      </c>
      <c r="R45" s="721"/>
      <c r="S45" s="721">
        <f ca="1">SUMIF('4. Eau de service'!$E$8:$F$8,S28,'4. Eau de service'!$E$6)</f>
        <v>0</v>
      </c>
      <c r="T45" s="721"/>
      <c r="U45" s="749">
        <f t="shared" ca="1" si="7"/>
        <v>0</v>
      </c>
      <c r="V45" s="750"/>
      <c r="W45" s="377"/>
      <c r="X45" s="371" t="s">
        <v>171</v>
      </c>
      <c r="Y45" s="371">
        <f>SUM(U60:V69)</f>
        <v>0</v>
      </c>
    </row>
    <row r="46" spans="2:33" ht="15" customHeight="1" x14ac:dyDescent="0.35">
      <c r="B46" s="378" t="s">
        <v>144</v>
      </c>
      <c r="C46" s="379"/>
      <c r="D46" s="380"/>
      <c r="E46" s="380"/>
      <c r="F46" s="380"/>
      <c r="G46" s="380"/>
      <c r="H46" s="380"/>
      <c r="I46" s="744">
        <f ca="1">SUM(I36:J45)</f>
        <v>0</v>
      </c>
      <c r="J46" s="744"/>
      <c r="K46" s="744">
        <f t="shared" ref="K46" ca="1" si="8">SUM(K36:L45)</f>
        <v>0</v>
      </c>
      <c r="L46" s="744"/>
      <c r="M46" s="744">
        <f t="shared" ref="M46" ca="1" si="9">SUM(M36:N45)</f>
        <v>0</v>
      </c>
      <c r="N46" s="744"/>
      <c r="O46" s="744">
        <f t="shared" ref="O46" ca="1" si="10">SUM(O36:P45)</f>
        <v>0</v>
      </c>
      <c r="P46" s="744"/>
      <c r="Q46" s="744">
        <f t="shared" ref="Q46" ca="1" si="11">SUM(Q36:R45)</f>
        <v>0</v>
      </c>
      <c r="R46" s="744"/>
      <c r="S46" s="744">
        <f t="shared" ref="S46" ca="1" si="12">SUM(S36:T45)</f>
        <v>0</v>
      </c>
      <c r="T46" s="744"/>
      <c r="U46" s="744">
        <f t="shared" ref="U46" ca="1" si="13">SUM(U36:V45)</f>
        <v>0</v>
      </c>
      <c r="V46" s="745"/>
      <c r="W46" s="377"/>
      <c r="X46" s="371" t="s">
        <v>133</v>
      </c>
      <c r="Y46" s="371">
        <f>SUM(U58)</f>
        <v>0</v>
      </c>
    </row>
    <row r="47" spans="2:33" ht="15" customHeight="1" x14ac:dyDescent="0.35">
      <c r="B47" s="735" t="s">
        <v>136</v>
      </c>
      <c r="C47" s="736"/>
      <c r="D47" s="368" t="s">
        <v>49</v>
      </c>
      <c r="E47" s="381"/>
      <c r="F47" s="381"/>
      <c r="G47" s="381"/>
      <c r="H47" s="381"/>
      <c r="I47" s="727">
        <f ca="1">SUMIF('5. Arrosage et ext.'!$G$7:$H$7,I28,'5. Arrosage et ext.'!$G$5)</f>
        <v>0</v>
      </c>
      <c r="J47" s="727"/>
      <c r="K47" s="727">
        <f ca="1">SUMIF('5. Arrosage et ext.'!$G$7:$H$7,K28,'5. Arrosage et ext.'!$G$5)</f>
        <v>0</v>
      </c>
      <c r="L47" s="727"/>
      <c r="M47" s="727">
        <f ca="1">SUMIF('5. Arrosage et ext.'!$G$7:$H$7,M28,'5. Arrosage et ext.'!$G$5)</f>
        <v>0</v>
      </c>
      <c r="N47" s="727"/>
      <c r="O47" s="727">
        <f ca="1">SUMIF('5. Arrosage et ext.'!$G$7:$H$7,O28,'5. Arrosage et ext.'!$G$5)</f>
        <v>0</v>
      </c>
      <c r="P47" s="727"/>
      <c r="Q47" s="727">
        <f ca="1">SUMIF('5. Arrosage et ext.'!$G$7:$H$7,Q28,'5. Arrosage et ext.'!$G$5)</f>
        <v>0</v>
      </c>
      <c r="R47" s="727"/>
      <c r="S47" s="727">
        <f ca="1">SUMIF('5. Arrosage et ext.'!$G$7:$H$7,S28,'5. Arrosage et ext.'!$G$5)</f>
        <v>0</v>
      </c>
      <c r="T47" s="727"/>
      <c r="U47" s="751">
        <f t="shared" ref="U47:U52" ca="1" si="14">SUM(I47:S47)</f>
        <v>0</v>
      </c>
      <c r="V47" s="752"/>
      <c r="W47" s="377"/>
      <c r="X47" s="371" t="s">
        <v>135</v>
      </c>
      <c r="Y47" s="371">
        <f>SUM(U54:V56)</f>
        <v>0</v>
      </c>
    </row>
    <row r="48" spans="2:33" ht="15" customHeight="1" x14ac:dyDescent="0.35">
      <c r="B48" s="735"/>
      <c r="C48" s="736"/>
      <c r="D48" s="382" t="s">
        <v>351</v>
      </c>
      <c r="E48" s="381"/>
      <c r="F48" s="381"/>
      <c r="G48" s="381"/>
      <c r="H48" s="381"/>
      <c r="I48" s="727">
        <f>SUMIF('5. Arrosage et ext.'!$D$53:$D$61,I28,'5. Arrosage et ext.'!$I$53:$I$61)</f>
        <v>0</v>
      </c>
      <c r="J48" s="727"/>
      <c r="K48" s="727">
        <f>SUMIF('5. Arrosage et ext.'!$D$53:$D$61,K28,'5. Arrosage et ext.'!$I$53:$I$61)</f>
        <v>0</v>
      </c>
      <c r="L48" s="727"/>
      <c r="M48" s="727">
        <f>SUMIF('5. Arrosage et ext.'!$D$53:$D$61,M28,'5. Arrosage et ext.'!$I$53:$I$61)</f>
        <v>0</v>
      </c>
      <c r="N48" s="727"/>
      <c r="O48" s="727">
        <f>SUMIF('5. Arrosage et ext.'!$D$53:$D$61,O28,'5. Arrosage et ext.'!$I$53:$I$61)</f>
        <v>0</v>
      </c>
      <c r="P48" s="727"/>
      <c r="Q48" s="727">
        <f>SUMIF('5. Arrosage et ext.'!$D$53:$D$61,Q28,'5. Arrosage et ext.'!$I$53:$I$61)</f>
        <v>0</v>
      </c>
      <c r="R48" s="727"/>
      <c r="S48" s="727">
        <f>SUMIF('5. Arrosage et ext.'!$D$53:$D$61,S28,'5. Arrosage et ext.'!$I$53:$I$61)</f>
        <v>0</v>
      </c>
      <c r="T48" s="727"/>
      <c r="U48" s="751">
        <f t="shared" si="14"/>
        <v>0</v>
      </c>
      <c r="V48" s="752"/>
      <c r="W48" s="377"/>
      <c r="X48" s="371" t="s">
        <v>136</v>
      </c>
      <c r="Y48" s="371">
        <f ca="1">SUM(U47:V52)</f>
        <v>0</v>
      </c>
    </row>
    <row r="49" spans="2:33" ht="15" customHeight="1" x14ac:dyDescent="0.35">
      <c r="B49" s="735"/>
      <c r="C49" s="736"/>
      <c r="D49" s="382" t="s">
        <v>352</v>
      </c>
      <c r="E49" s="381"/>
      <c r="F49" s="381"/>
      <c r="G49" s="381"/>
      <c r="H49" s="381"/>
      <c r="I49" s="727">
        <f ca="1">SUMIF('5. Arrosage et ext.'!$G$74:$I$74,I28,'5. Arrosage et ext.'!$G$72)</f>
        <v>0</v>
      </c>
      <c r="J49" s="727"/>
      <c r="K49" s="727">
        <f ca="1">SUMIF('5. Arrosage et ext.'!$G$74:$I$74,K28,'5. Arrosage et ext.'!$G$72)</f>
        <v>0</v>
      </c>
      <c r="L49" s="727"/>
      <c r="M49" s="727">
        <f ca="1">SUMIF('5. Arrosage et ext.'!$G$74:$I$74,M28,'5. Arrosage et ext.'!$G$72)</f>
        <v>0</v>
      </c>
      <c r="N49" s="727"/>
      <c r="O49" s="727">
        <f ca="1">SUMIF('5. Arrosage et ext.'!$G$74:$I$74,O28,'5. Arrosage et ext.'!$G$72)</f>
        <v>0</v>
      </c>
      <c r="P49" s="727"/>
      <c r="Q49" s="727">
        <f ca="1">SUMIF('5. Arrosage et ext.'!$G$74:$I$74,Q28,'5. Arrosage et ext.'!$G$72)</f>
        <v>0</v>
      </c>
      <c r="R49" s="727"/>
      <c r="S49" s="727">
        <f ca="1">SUMIF('5. Arrosage et ext.'!$G$74:$I$74,S28,'5. Arrosage et ext.'!$G$72)</f>
        <v>0</v>
      </c>
      <c r="T49" s="727"/>
      <c r="U49" s="751">
        <f t="shared" ca="1" si="14"/>
        <v>0</v>
      </c>
      <c r="V49" s="752"/>
      <c r="W49" s="377"/>
      <c r="X49" s="371" t="s">
        <v>134</v>
      </c>
      <c r="Y49" s="371">
        <f ca="1">SUM(U36:V45)</f>
        <v>0</v>
      </c>
    </row>
    <row r="50" spans="2:33" ht="15" customHeight="1" x14ac:dyDescent="0.35">
      <c r="B50" s="735"/>
      <c r="C50" s="736"/>
      <c r="D50" s="383" t="s">
        <v>793</v>
      </c>
      <c r="E50" s="381"/>
      <c r="F50" s="381"/>
      <c r="G50" s="381"/>
      <c r="H50" s="381"/>
      <c r="I50" s="727">
        <f ca="1">SUMIF('5. Arrosage et ext.'!$G$86:$H$86,I28,'5. Arrosage et ext.'!$G$84)</f>
        <v>0</v>
      </c>
      <c r="J50" s="727"/>
      <c r="K50" s="727">
        <f ca="1">SUMIF('5. Arrosage et ext.'!$G$86:$H$86,K28,'5. Arrosage et ext.'!$G$84)</f>
        <v>0</v>
      </c>
      <c r="L50" s="727"/>
      <c r="M50" s="727">
        <f ca="1">SUMIF('5. Arrosage et ext.'!$G$86:$H$86,M28,'5. Arrosage et ext.'!$G$84)</f>
        <v>0</v>
      </c>
      <c r="N50" s="727"/>
      <c r="O50" s="727">
        <f ca="1">SUMIF('5. Arrosage et ext.'!$G$86:$H$86,O28,'5. Arrosage et ext.'!$G$84)</f>
        <v>0</v>
      </c>
      <c r="P50" s="727"/>
      <c r="Q50" s="727">
        <f ca="1">SUMIF('5. Arrosage et ext.'!$G$86:$H$86,Q28,'5. Arrosage et ext.'!$G$84)</f>
        <v>0</v>
      </c>
      <c r="R50" s="727"/>
      <c r="S50" s="727">
        <f ca="1">SUMIF('5. Arrosage et ext.'!$G$86:$H$86,S28,'5. Arrosage et ext.'!$G$84)</f>
        <v>0</v>
      </c>
      <c r="T50" s="727"/>
      <c r="U50" s="751">
        <f t="shared" ca="1" si="14"/>
        <v>0</v>
      </c>
      <c r="V50" s="752"/>
      <c r="W50" s="377"/>
      <c r="X50" s="371" t="s">
        <v>145</v>
      </c>
      <c r="Y50" s="371">
        <f ca="1">SUM(U29:V34)</f>
        <v>0</v>
      </c>
    </row>
    <row r="51" spans="2:33" ht="15" customHeight="1" x14ac:dyDescent="0.35">
      <c r="B51" s="735"/>
      <c r="C51" s="736"/>
      <c r="D51" s="383" t="s">
        <v>353</v>
      </c>
      <c r="E51" s="381"/>
      <c r="F51" s="381"/>
      <c r="G51" s="381"/>
      <c r="H51" s="381"/>
      <c r="I51" s="727">
        <f ca="1">SUMIF('5. Arrosage et ext.'!$G$90:$H$90,I28,'5. Arrosage et ext.'!$G$88)</f>
        <v>0</v>
      </c>
      <c r="J51" s="727"/>
      <c r="K51" s="727">
        <f ca="1">SUMIF('5. Arrosage et ext.'!$G$90:$H$90,K28,'5. Arrosage et ext.'!$G$88)</f>
        <v>0</v>
      </c>
      <c r="L51" s="727"/>
      <c r="M51" s="727">
        <f ca="1">SUMIF('5. Arrosage et ext.'!$G$90:$H$90,M28,'5. Arrosage et ext.'!$G$88)</f>
        <v>0</v>
      </c>
      <c r="N51" s="727"/>
      <c r="O51" s="727">
        <f ca="1">SUMIF('5. Arrosage et ext.'!$G$90:$H$90,O28,'5. Arrosage et ext.'!$G$88)</f>
        <v>0</v>
      </c>
      <c r="P51" s="727"/>
      <c r="Q51" s="727">
        <f ca="1">SUMIF('5. Arrosage et ext.'!$G$90:$H$90,Q28,'5. Arrosage et ext.'!$G$88)</f>
        <v>0</v>
      </c>
      <c r="R51" s="727"/>
      <c r="S51" s="727">
        <f ca="1">SUMIF('5. Arrosage et ext.'!$G$90:$H$90,S28,'5. Arrosage et ext.'!$G$88)</f>
        <v>0</v>
      </c>
      <c r="T51" s="727"/>
      <c r="U51" s="751">
        <f t="shared" ca="1" si="14"/>
        <v>0</v>
      </c>
      <c r="V51" s="752"/>
      <c r="W51" s="377"/>
      <c r="Y51" s="377">
        <f ca="1">SUM(Y44:Y50)</f>
        <v>0</v>
      </c>
    </row>
    <row r="52" spans="2:33" ht="15" customHeight="1" x14ac:dyDescent="0.35">
      <c r="B52" s="735"/>
      <c r="C52" s="736"/>
      <c r="D52" s="383" t="s">
        <v>354</v>
      </c>
      <c r="E52" s="381"/>
      <c r="F52" s="381"/>
      <c r="G52" s="381"/>
      <c r="H52" s="381"/>
      <c r="I52" s="727">
        <f ca="1">SUMIF('5. Arrosage et ext.'!$G$94:$H$94,I28,'5. Arrosage et ext.'!$G$92)</f>
        <v>0</v>
      </c>
      <c r="J52" s="727"/>
      <c r="K52" s="727">
        <f ca="1">SUMIF('5. Arrosage et ext.'!$G$94:$H$94,K28,'5. Arrosage et ext.'!$G$92)</f>
        <v>0</v>
      </c>
      <c r="L52" s="727"/>
      <c r="M52" s="727">
        <f ca="1">SUMIF('5. Arrosage et ext.'!$G$94:$H$94,M28,'5. Arrosage et ext.'!$G$92)</f>
        <v>0</v>
      </c>
      <c r="N52" s="727"/>
      <c r="O52" s="727">
        <f ca="1">SUMIF('5. Arrosage et ext.'!$G$94:$H$94,O28,'5. Arrosage et ext.'!$G$92)</f>
        <v>0</v>
      </c>
      <c r="P52" s="727"/>
      <c r="Q52" s="727">
        <f ca="1">SUMIF('5. Arrosage et ext.'!$G$94:$H$94,Q28,'5. Arrosage et ext.'!$G$92)</f>
        <v>0</v>
      </c>
      <c r="R52" s="727"/>
      <c r="S52" s="727">
        <f ca="1">SUMIF('5. Arrosage et ext.'!$G$94:$H$94,S28,'5. Arrosage et ext.'!$G$92)</f>
        <v>0</v>
      </c>
      <c r="T52" s="727"/>
      <c r="U52" s="751">
        <f t="shared" ca="1" si="14"/>
        <v>0</v>
      </c>
      <c r="V52" s="752"/>
      <c r="W52" s="377"/>
      <c r="X52" s="371"/>
      <c r="Y52" s="371"/>
    </row>
    <row r="53" spans="2:33" ht="15" customHeight="1" x14ac:dyDescent="0.35">
      <c r="B53" s="372" t="s">
        <v>144</v>
      </c>
      <c r="C53" s="373"/>
      <c r="D53" s="374"/>
      <c r="E53" s="374"/>
      <c r="F53" s="374"/>
      <c r="G53" s="374"/>
      <c r="H53" s="374"/>
      <c r="I53" s="743">
        <f ca="1">SUM(I47:J52)</f>
        <v>0</v>
      </c>
      <c r="J53" s="743"/>
      <c r="K53" s="743">
        <f t="shared" ref="K53" ca="1" si="15">SUM(K47:L52)</f>
        <v>0</v>
      </c>
      <c r="L53" s="743"/>
      <c r="M53" s="743">
        <f t="shared" ref="M53" ca="1" si="16">SUM(M47:N52)</f>
        <v>0</v>
      </c>
      <c r="N53" s="743"/>
      <c r="O53" s="743">
        <f t="shared" ref="O53" ca="1" si="17">SUM(O47:P52)</f>
        <v>0</v>
      </c>
      <c r="P53" s="743"/>
      <c r="Q53" s="743">
        <f t="shared" ref="Q53" ca="1" si="18">SUM(Q47:R52)</f>
        <v>0</v>
      </c>
      <c r="R53" s="743"/>
      <c r="S53" s="743">
        <f t="shared" ref="S53" ca="1" si="19">SUM(S47:T52)</f>
        <v>0</v>
      </c>
      <c r="T53" s="743"/>
      <c r="U53" s="743">
        <f t="shared" ref="U53" ca="1" si="20">SUM(U47:V52)</f>
        <v>0</v>
      </c>
      <c r="V53" s="748"/>
      <c r="W53" s="377"/>
      <c r="X53" s="371"/>
      <c r="Y53" s="371"/>
    </row>
    <row r="54" spans="2:33" ht="15" customHeight="1" x14ac:dyDescent="0.35">
      <c r="B54" s="739" t="s">
        <v>135</v>
      </c>
      <c r="C54" s="740"/>
      <c r="D54" s="375" t="s">
        <v>106</v>
      </c>
      <c r="E54" s="384"/>
      <c r="F54" s="384"/>
      <c r="G54" s="384"/>
      <c r="H54" s="384"/>
      <c r="I54" s="721">
        <f>SUMIF('6. Refroidissement'!$C$10:$C$14,I28,'6. Refroidissement'!$I$19:$I$23)</f>
        <v>0</v>
      </c>
      <c r="J54" s="721"/>
      <c r="K54" s="721">
        <f>SUMIF('6. Refroidissement'!$C$10:$C$14,K28,'6. Refroidissement'!$I$19:$I$23)</f>
        <v>0</v>
      </c>
      <c r="L54" s="721"/>
      <c r="M54" s="721">
        <f>SUMIF('6. Refroidissement'!$C$10:$C$14,M28,'6. Refroidissement'!$I$19:$I$23)</f>
        <v>0</v>
      </c>
      <c r="N54" s="721"/>
      <c r="O54" s="721">
        <f>SUMIF('6. Refroidissement'!$C$10:$C$14,O28,'6. Refroidissement'!$I$19:$I$23)</f>
        <v>0</v>
      </c>
      <c r="P54" s="721"/>
      <c r="Q54" s="721">
        <f>SUMIF('6. Refroidissement'!$C$10:$C$14,Q28,'6. Refroidissement'!$I$19:$I$23)</f>
        <v>0</v>
      </c>
      <c r="R54" s="721"/>
      <c r="S54" s="721">
        <f>SUMIF('6. Refroidissement'!$C$10:$C$14,S28,'6. Refroidissement'!$I$19:$I$23)</f>
        <v>0</v>
      </c>
      <c r="T54" s="721"/>
      <c r="U54" s="749">
        <f>SUM(I54:S54)</f>
        <v>0</v>
      </c>
      <c r="V54" s="750"/>
      <c r="W54" s="377"/>
    </row>
    <row r="55" spans="2:33" ht="15" customHeight="1" x14ac:dyDescent="0.35">
      <c r="B55" s="739"/>
      <c r="C55" s="740"/>
      <c r="D55" s="375" t="s">
        <v>110</v>
      </c>
      <c r="E55" s="384"/>
      <c r="F55" s="384"/>
      <c r="G55" s="384"/>
      <c r="H55" s="384"/>
      <c r="I55" s="721">
        <f>SUMIF('6. Refroidissement'!$C$40:$C$45,I28,'6. Refroidissement'!$I$40:$I$45)</f>
        <v>0</v>
      </c>
      <c r="J55" s="721"/>
      <c r="K55" s="721">
        <f>SUMIF('6. Refroidissement'!$C$40:$C$45,K28,'6. Refroidissement'!$I$40:$I$45)</f>
        <v>0</v>
      </c>
      <c r="L55" s="721"/>
      <c r="M55" s="721">
        <f>SUMIF('6. Refroidissement'!$C$40:$C$45,M28,'6. Refroidissement'!$I$40:$I$45)</f>
        <v>0</v>
      </c>
      <c r="N55" s="721"/>
      <c r="O55" s="721">
        <f>SUMIF('6. Refroidissement'!$C$40:$C$45,O28,'6. Refroidissement'!$I$40:$I$45)</f>
        <v>0</v>
      </c>
      <c r="P55" s="721"/>
      <c r="Q55" s="721">
        <f>SUMIF('6. Refroidissement'!$C$40:$C$45,Q28,'6. Refroidissement'!$I$40:$I$45)</f>
        <v>0</v>
      </c>
      <c r="R55" s="721"/>
      <c r="S55" s="721">
        <f>SUMIF('6. Refroidissement'!$C$40:$C$45,S28,'6. Refroidissement'!$I$40:$I$45)</f>
        <v>0</v>
      </c>
      <c r="T55" s="721"/>
      <c r="U55" s="749">
        <f>SUM(I55:S55)</f>
        <v>0</v>
      </c>
      <c r="V55" s="750"/>
      <c r="W55" s="377"/>
    </row>
    <row r="56" spans="2:33" s="357" customFormat="1" ht="15" customHeight="1" x14ac:dyDescent="0.45">
      <c r="B56" s="739"/>
      <c r="C56" s="740"/>
      <c r="D56" s="375" t="s">
        <v>125</v>
      </c>
      <c r="E56" s="384"/>
      <c r="F56" s="384"/>
      <c r="G56" s="384"/>
      <c r="H56" s="384"/>
      <c r="I56" s="721">
        <f>SUMIF('6. Refroidissement'!$C$84:$C$91,I28,'6. Refroidissement'!$I$84:$I$91)</f>
        <v>0</v>
      </c>
      <c r="J56" s="721"/>
      <c r="K56" s="721">
        <f>SUMIF('6. Refroidissement'!$C$84:$C$91,K28,'6. Refroidissement'!$I$84:$I$91)</f>
        <v>0</v>
      </c>
      <c r="L56" s="721"/>
      <c r="M56" s="721">
        <f>SUMIF('6. Refroidissement'!$C$84:$C$91,M28,'6. Refroidissement'!$I$84:$I$91)</f>
        <v>0</v>
      </c>
      <c r="N56" s="721"/>
      <c r="O56" s="721">
        <f>SUMIF('6. Refroidissement'!$C$84:$C$91,O28,'6. Refroidissement'!$I$84:$I$91)</f>
        <v>0</v>
      </c>
      <c r="P56" s="721"/>
      <c r="Q56" s="721">
        <f>SUMIF('6. Refroidissement'!$C$84:$C$91,Q28,'6. Refroidissement'!$I$84:$I$91)</f>
        <v>0</v>
      </c>
      <c r="R56" s="721"/>
      <c r="S56" s="721">
        <f>SUMIF('6. Refroidissement'!$C$84:$C$91,S28,'6. Refroidissement'!$I$84:$I$91)</f>
        <v>0</v>
      </c>
      <c r="T56" s="721"/>
      <c r="U56" s="749">
        <f>SUM(I56:S56)</f>
        <v>0</v>
      </c>
      <c r="V56" s="750"/>
      <c r="W56" s="406"/>
      <c r="X56" s="406"/>
      <c r="Y56" s="406"/>
      <c r="Z56" s="406"/>
      <c r="AA56" s="406"/>
      <c r="AB56" s="401"/>
      <c r="AC56" s="401"/>
      <c r="AD56" s="401"/>
      <c r="AE56" s="401"/>
      <c r="AF56" s="401"/>
      <c r="AG56" s="401"/>
    </row>
    <row r="57" spans="2:33" s="357" customFormat="1" ht="15" customHeight="1" x14ac:dyDescent="0.45">
      <c r="B57" s="378" t="s">
        <v>144</v>
      </c>
      <c r="C57" s="379"/>
      <c r="D57" s="380"/>
      <c r="E57" s="380"/>
      <c r="F57" s="380"/>
      <c r="G57" s="380"/>
      <c r="H57" s="380"/>
      <c r="I57" s="744">
        <f>SUM(I54:J56)</f>
        <v>0</v>
      </c>
      <c r="J57" s="744"/>
      <c r="K57" s="744">
        <f t="shared" ref="K57" si="21">SUM(K54:L56)</f>
        <v>0</v>
      </c>
      <c r="L57" s="744"/>
      <c r="M57" s="744">
        <f t="shared" ref="M57" si="22">SUM(M54:N56)</f>
        <v>0</v>
      </c>
      <c r="N57" s="744"/>
      <c r="O57" s="744">
        <f t="shared" ref="O57" si="23">SUM(O54:P56)</f>
        <v>0</v>
      </c>
      <c r="P57" s="744"/>
      <c r="Q57" s="744">
        <f t="shared" ref="Q57" si="24">SUM(Q54:R56)</f>
        <v>0</v>
      </c>
      <c r="R57" s="744"/>
      <c r="S57" s="744">
        <f t="shared" ref="S57" si="25">SUM(S54:T56)</f>
        <v>0</v>
      </c>
      <c r="T57" s="744"/>
      <c r="U57" s="744">
        <f t="shared" ref="U57" si="26">SUM(U54:V56)</f>
        <v>0</v>
      </c>
      <c r="V57" s="745"/>
      <c r="W57" s="406"/>
      <c r="X57" s="406"/>
      <c r="Y57" s="406"/>
      <c r="Z57" s="406"/>
      <c r="AA57" s="406"/>
      <c r="AB57" s="401"/>
      <c r="AC57" s="401"/>
      <c r="AD57" s="401"/>
      <c r="AE57" s="401"/>
      <c r="AF57" s="401"/>
      <c r="AG57" s="401"/>
    </row>
    <row r="58" spans="2:33" ht="15" customHeight="1" x14ac:dyDescent="0.35">
      <c r="B58" s="723" t="s">
        <v>133</v>
      </c>
      <c r="C58" s="724"/>
      <c r="D58" s="368" t="s">
        <v>124</v>
      </c>
      <c r="E58" s="381"/>
      <c r="F58" s="381"/>
      <c r="G58" s="381"/>
      <c r="H58" s="381"/>
      <c r="I58" s="727">
        <f>SUMIF('7. Chauffage'!$C$18:$C$24,I28,'7. Chauffage'!$I$18:$I$24)</f>
        <v>0</v>
      </c>
      <c r="J58" s="727"/>
      <c r="K58" s="727">
        <f>SUMIF('7. Chauffage'!$C$18:$C$24,K28,'7. Chauffage'!$I$18:$I$24)</f>
        <v>0</v>
      </c>
      <c r="L58" s="727"/>
      <c r="M58" s="727">
        <f>SUMIF('7. Chauffage'!$C$18:$C$24,M28,'7. Chauffage'!$I$18:$I$24)</f>
        <v>0</v>
      </c>
      <c r="N58" s="727"/>
      <c r="O58" s="727">
        <f>SUMIF('7. Chauffage'!$C$18:$C$24,O28,'7. Chauffage'!$I$18:$I$24)</f>
        <v>0</v>
      </c>
      <c r="P58" s="727"/>
      <c r="Q58" s="727">
        <f>SUMIF('7. Chauffage'!$C$18:$C$24,Q28,'7. Chauffage'!$I$18:$I$24)</f>
        <v>0</v>
      </c>
      <c r="R58" s="727"/>
      <c r="S58" s="727">
        <f>SUMIF('7. Chauffage'!$C$18:$C$24,S28,'7. Chauffage'!$I$18:$I$24)</f>
        <v>0</v>
      </c>
      <c r="T58" s="727"/>
      <c r="U58" s="751">
        <f>SUM(I58:S58)</f>
        <v>0</v>
      </c>
      <c r="V58" s="752"/>
    </row>
    <row r="59" spans="2:33" ht="15" customHeight="1" x14ac:dyDescent="0.35">
      <c r="B59" s="372" t="s">
        <v>144</v>
      </c>
      <c r="C59" s="373"/>
      <c r="D59" s="374"/>
      <c r="E59" s="374"/>
      <c r="F59" s="374"/>
      <c r="G59" s="374"/>
      <c r="H59" s="374"/>
      <c r="I59" s="743">
        <f>SUM(I58)</f>
        <v>0</v>
      </c>
      <c r="J59" s="743"/>
      <c r="K59" s="743">
        <f t="shared" ref="K59" si="27">SUM(K58)</f>
        <v>0</v>
      </c>
      <c r="L59" s="743"/>
      <c r="M59" s="743">
        <f t="shared" ref="M59" si="28">SUM(M58)</f>
        <v>0</v>
      </c>
      <c r="N59" s="743"/>
      <c r="O59" s="743">
        <f t="shared" ref="O59" si="29">SUM(O58)</f>
        <v>0</v>
      </c>
      <c r="P59" s="743"/>
      <c r="Q59" s="743">
        <f t="shared" ref="Q59" si="30">SUM(Q58)</f>
        <v>0</v>
      </c>
      <c r="R59" s="743"/>
      <c r="S59" s="743">
        <f t="shared" ref="S59" si="31">SUM(S58)</f>
        <v>0</v>
      </c>
      <c r="T59" s="743"/>
      <c r="U59" s="743">
        <f t="shared" ref="U59" si="32">SUM(U58)</f>
        <v>0</v>
      </c>
      <c r="V59" s="748"/>
    </row>
    <row r="60" spans="2:33" ht="15" customHeight="1" x14ac:dyDescent="0.35">
      <c r="B60" s="779" t="s">
        <v>171</v>
      </c>
      <c r="C60" s="780"/>
      <c r="D60" s="385" t="str">
        <f>IF(ISBLANK('8. Procédés'!F$5),'8. Procédés'!F4,'8. Procédés'!F5)</f>
        <v>Procédé 1</v>
      </c>
      <c r="E60" s="384"/>
      <c r="F60" s="384"/>
      <c r="G60" s="384"/>
      <c r="H60" s="384"/>
      <c r="I60" s="721">
        <f>SUMIF('8. Procédés'!$F$10,I$28,'8. Procédés'!$F$15)</f>
        <v>0</v>
      </c>
      <c r="J60" s="721"/>
      <c r="K60" s="721">
        <f>SUMIF('8. Procédés'!$F$10,K$28,'8. Procédés'!$F$15)</f>
        <v>0</v>
      </c>
      <c r="L60" s="721"/>
      <c r="M60" s="721">
        <f>SUMIF('8. Procédés'!$F$10,M$28,'8. Procédés'!$F$15)</f>
        <v>0</v>
      </c>
      <c r="N60" s="721"/>
      <c r="O60" s="721">
        <f>SUMIF('8. Procédés'!$F$10,O$28,'8. Procédés'!$F$15)</f>
        <v>0</v>
      </c>
      <c r="P60" s="721"/>
      <c r="Q60" s="721">
        <f>SUMIF('8. Procédés'!$F$10,Q$28,'8. Procédés'!$F$15)</f>
        <v>0</v>
      </c>
      <c r="R60" s="721"/>
      <c r="S60" s="721">
        <f>SUMIF('8. Procédés'!$F$10,S$28,'8. Procédés'!$F$15)</f>
        <v>0</v>
      </c>
      <c r="T60" s="721"/>
      <c r="U60" s="749">
        <f t="shared" ref="U60:U65" si="33">SUM(I60:S60)</f>
        <v>0</v>
      </c>
      <c r="V60" s="750"/>
    </row>
    <row r="61" spans="2:33" ht="15" customHeight="1" x14ac:dyDescent="0.35">
      <c r="B61" s="779"/>
      <c r="C61" s="780"/>
      <c r="D61" s="385" t="str">
        <f>IF(ISBLANK('8. Procédés'!G$5),'8. Procédés'!G4,'8. Procédés'!G5)</f>
        <v>Procédé 2</v>
      </c>
      <c r="E61" s="384"/>
      <c r="F61" s="384"/>
      <c r="G61" s="384"/>
      <c r="H61" s="384"/>
      <c r="I61" s="721">
        <f>SUMIF('8. Procédés'!$G$10,I$28,'8. Procédés'!$G$15)</f>
        <v>0</v>
      </c>
      <c r="J61" s="721"/>
      <c r="K61" s="721">
        <f>SUMIF('8. Procédés'!$G$10,K$28,'8. Procédés'!$G$15)</f>
        <v>0</v>
      </c>
      <c r="L61" s="721"/>
      <c r="M61" s="721">
        <f>SUMIF('8. Procédés'!$G$10,M$28,'8. Procédés'!$G$15)</f>
        <v>0</v>
      </c>
      <c r="N61" s="721"/>
      <c r="O61" s="721">
        <f>SUMIF('8. Procédés'!$G$10,O$28,'8. Procédés'!$G$15)</f>
        <v>0</v>
      </c>
      <c r="P61" s="721"/>
      <c r="Q61" s="721">
        <f>SUMIF('8. Procédés'!$G$10,Q$28,'8. Procédés'!$G$15)</f>
        <v>0</v>
      </c>
      <c r="R61" s="721"/>
      <c r="S61" s="721">
        <f>SUMIF('8. Procédés'!$G$10,S$28,'8. Procédés'!$G$15)</f>
        <v>0</v>
      </c>
      <c r="T61" s="721"/>
      <c r="U61" s="749">
        <f t="shared" si="33"/>
        <v>0</v>
      </c>
      <c r="V61" s="750"/>
    </row>
    <row r="62" spans="2:33" ht="15" customHeight="1" x14ac:dyDescent="0.35">
      <c r="B62" s="779"/>
      <c r="C62" s="780"/>
      <c r="D62" s="385" t="str">
        <f>IF(ISBLANK('8. Procédés'!H$5),'8. Procédés'!H4,'8. Procédés'!H5)</f>
        <v>Procédé 3</v>
      </c>
      <c r="E62" s="384"/>
      <c r="F62" s="384"/>
      <c r="G62" s="384"/>
      <c r="H62" s="384"/>
      <c r="I62" s="721">
        <f>SUMIF('8. Procédés'!$H$10,I$28,'8. Procédés'!$H$15)</f>
        <v>0</v>
      </c>
      <c r="J62" s="721"/>
      <c r="K62" s="721">
        <f>SUMIF('8. Procédés'!$H$10,K$28,'8. Procédés'!$H$15)</f>
        <v>0</v>
      </c>
      <c r="L62" s="721"/>
      <c r="M62" s="721">
        <f>SUMIF('8. Procédés'!$H$10,M$28,'8. Procédés'!$H$15)</f>
        <v>0</v>
      </c>
      <c r="N62" s="721"/>
      <c r="O62" s="721">
        <f>SUMIF('8. Procédés'!$H$10,O$28,'8. Procédés'!$H$15)</f>
        <v>0</v>
      </c>
      <c r="P62" s="721"/>
      <c r="Q62" s="721">
        <f>SUMIF('8. Procédés'!$H$10,Q$28,'8. Procédés'!$H$15)</f>
        <v>0</v>
      </c>
      <c r="R62" s="721"/>
      <c r="S62" s="721">
        <f>SUMIF('8. Procédés'!$H$10,S$28,'8. Procédés'!$H$15)</f>
        <v>0</v>
      </c>
      <c r="T62" s="721"/>
      <c r="U62" s="749">
        <f t="shared" si="33"/>
        <v>0</v>
      </c>
      <c r="V62" s="750"/>
    </row>
    <row r="63" spans="2:33" ht="15" customHeight="1" x14ac:dyDescent="0.35">
      <c r="B63" s="779"/>
      <c r="C63" s="780"/>
      <c r="D63" s="385" t="str">
        <f>IF(ISBLANK('8. Procédés'!I$5),'8. Procédés'!I4,'8. Procédés'!I5)</f>
        <v>Procédé 4</v>
      </c>
      <c r="E63" s="384"/>
      <c r="F63" s="384"/>
      <c r="G63" s="384"/>
      <c r="H63" s="384"/>
      <c r="I63" s="721">
        <f>SUMIF('8. Procédés'!$I$10,I$28,'8. Procédés'!$I$15)</f>
        <v>0</v>
      </c>
      <c r="J63" s="721"/>
      <c r="K63" s="721">
        <f>SUMIF('8. Procédés'!$I$10,K$28,'8. Procédés'!$I$15)</f>
        <v>0</v>
      </c>
      <c r="L63" s="721"/>
      <c r="M63" s="721">
        <f>SUMIF('8. Procédés'!$I$10,M$28,'8. Procédés'!$I$15)</f>
        <v>0</v>
      </c>
      <c r="N63" s="721"/>
      <c r="O63" s="721">
        <f>SUMIF('8. Procédés'!$I$10,O$28,'8. Procédés'!$I$15)</f>
        <v>0</v>
      </c>
      <c r="P63" s="721"/>
      <c r="Q63" s="721">
        <f>SUMIF('8. Procédés'!$I$10,Q$28,'8. Procédés'!$I$15)</f>
        <v>0</v>
      </c>
      <c r="R63" s="721"/>
      <c r="S63" s="721">
        <f>SUMIF('8. Procédés'!$I$10,S$28,'8. Procédés'!$I$15)</f>
        <v>0</v>
      </c>
      <c r="T63" s="721"/>
      <c r="U63" s="749">
        <f t="shared" si="33"/>
        <v>0</v>
      </c>
      <c r="V63" s="750"/>
    </row>
    <row r="64" spans="2:33" ht="15" customHeight="1" x14ac:dyDescent="0.35">
      <c r="B64" s="779"/>
      <c r="C64" s="780"/>
      <c r="D64" s="385" t="str">
        <f>IF(ISBLANK('8. Procédés'!J$5),'8. Procédés'!J4,'8. Procédés'!J5)</f>
        <v>Procédé 5</v>
      </c>
      <c r="E64" s="384"/>
      <c r="F64" s="384"/>
      <c r="G64" s="384"/>
      <c r="H64" s="384"/>
      <c r="I64" s="721">
        <f>SUMIF('8. Procédés'!$J$10,I$28,'8. Procédés'!$J$15)</f>
        <v>0</v>
      </c>
      <c r="J64" s="721"/>
      <c r="K64" s="721">
        <f>SUMIF('8. Procédés'!$J$10,K$28,'8. Procédés'!$J$15)</f>
        <v>0</v>
      </c>
      <c r="L64" s="721"/>
      <c r="M64" s="721">
        <f>SUMIF('8. Procédés'!$J$10,M$28,'8. Procédés'!$J$15)</f>
        <v>0</v>
      </c>
      <c r="N64" s="721"/>
      <c r="O64" s="721">
        <f>SUMIF('8. Procédés'!$J$10,O$28,'8. Procédés'!$J$15)</f>
        <v>0</v>
      </c>
      <c r="P64" s="721"/>
      <c r="Q64" s="721">
        <f>SUMIF('8. Procédés'!$J$10,Q$28,'8. Procédés'!$J$15)</f>
        <v>0</v>
      </c>
      <c r="R64" s="721"/>
      <c r="S64" s="721">
        <f>SUMIF('8. Procédés'!$J$10,S$28,'8. Procédés'!$J$15)</f>
        <v>0</v>
      </c>
      <c r="T64" s="721"/>
      <c r="U64" s="749">
        <f t="shared" si="33"/>
        <v>0</v>
      </c>
      <c r="V64" s="750"/>
    </row>
    <row r="65" spans="2:27" ht="15" customHeight="1" x14ac:dyDescent="0.35">
      <c r="B65" s="779"/>
      <c r="C65" s="780"/>
      <c r="D65" s="385" t="str">
        <f>IF(ISBLANK('8. Procédés'!K$5),'8. Procédés'!K4,'8. Procédés'!K5)</f>
        <v>Procédé 6</v>
      </c>
      <c r="E65" s="384"/>
      <c r="F65" s="384"/>
      <c r="G65" s="384"/>
      <c r="H65" s="384"/>
      <c r="I65" s="721">
        <f>SUMIF('8. Procédés'!$K$10,I$28,'8. Procédés'!$K$15)</f>
        <v>0</v>
      </c>
      <c r="J65" s="721"/>
      <c r="K65" s="721">
        <f>SUMIF('8. Procédés'!$K$10,K$28,'8. Procédés'!$K$15)</f>
        <v>0</v>
      </c>
      <c r="L65" s="721"/>
      <c r="M65" s="721">
        <f>SUMIF('8. Procédés'!$K$10,M$28,'8. Procédés'!$K$15)</f>
        <v>0</v>
      </c>
      <c r="N65" s="721"/>
      <c r="O65" s="721">
        <f>SUMIF('8. Procédés'!$K$10,O$28,'8. Procédés'!$K$15)</f>
        <v>0</v>
      </c>
      <c r="P65" s="721"/>
      <c r="Q65" s="721">
        <f>SUMIF('8. Procédés'!$K$10,Q$28,'8. Procédés'!$K$15)</f>
        <v>0</v>
      </c>
      <c r="R65" s="721"/>
      <c r="S65" s="721">
        <f>SUMIF('8. Procédés'!$K$10,S$28,'8. Procédés'!$K$15)</f>
        <v>0</v>
      </c>
      <c r="T65" s="721"/>
      <c r="U65" s="749">
        <f t="shared" si="33"/>
        <v>0</v>
      </c>
      <c r="V65" s="750"/>
    </row>
    <row r="66" spans="2:27" ht="15" customHeight="1" x14ac:dyDescent="0.35">
      <c r="B66" s="779"/>
      <c r="C66" s="780"/>
      <c r="D66" s="385" t="str">
        <f>IF(ISBLANK('8. Procédés'!L$5),'8. Procédés'!L4,'8. Procédés'!L5)</f>
        <v>Procédé 7</v>
      </c>
      <c r="E66" s="384"/>
      <c r="F66" s="384"/>
      <c r="G66" s="384"/>
      <c r="H66" s="384"/>
      <c r="I66" s="721">
        <f>SUMIF('8. Procédés'!$L$10,I$28,'8. Procédés'!$L$15)</f>
        <v>0</v>
      </c>
      <c r="J66" s="721"/>
      <c r="K66" s="721">
        <f>SUMIF('8. Procédés'!$L$10,K$28,'8. Procédés'!$L$15)</f>
        <v>0</v>
      </c>
      <c r="L66" s="721"/>
      <c r="M66" s="721">
        <f>SUMIF('8. Procédés'!$L$10,M$28,'8. Procédés'!$L$15)</f>
        <v>0</v>
      </c>
      <c r="N66" s="721"/>
      <c r="O66" s="721">
        <f>SUMIF('8. Procédés'!$L$10,O$28,'8. Procédés'!$L$15)</f>
        <v>0</v>
      </c>
      <c r="P66" s="721"/>
      <c r="Q66" s="721">
        <f>SUMIF('8. Procédés'!$L$10,Q$28,'8. Procédés'!$L$15)</f>
        <v>0</v>
      </c>
      <c r="R66" s="721"/>
      <c r="S66" s="721">
        <f>SUMIF('8. Procédés'!$L$10,S$28,'8. Procédés'!$L$15)</f>
        <v>0</v>
      </c>
      <c r="T66" s="721"/>
      <c r="U66" s="749">
        <f t="shared" ref="U66:U69" si="34">SUM(I66:S66)</f>
        <v>0</v>
      </c>
      <c r="V66" s="750"/>
    </row>
    <row r="67" spans="2:27" ht="15" customHeight="1" x14ac:dyDescent="0.35">
      <c r="B67" s="779"/>
      <c r="C67" s="780"/>
      <c r="D67" s="385" t="str">
        <f>IF(ISBLANK('8. Procédés'!M$5),'8. Procédés'!M4,'8. Procédés'!M5)</f>
        <v>Procédé 8</v>
      </c>
      <c r="E67" s="384"/>
      <c r="F67" s="384"/>
      <c r="G67" s="384"/>
      <c r="H67" s="384"/>
      <c r="I67" s="721">
        <f>SUMIF('8. Procédés'!$M$10,I$28,'8. Procédés'!$M$15)</f>
        <v>0</v>
      </c>
      <c r="J67" s="721"/>
      <c r="K67" s="721">
        <f>SUMIF('8. Procédés'!$M$10,K$28,'8. Procédés'!$M$15)</f>
        <v>0</v>
      </c>
      <c r="L67" s="721"/>
      <c r="M67" s="721">
        <f>SUMIF('8. Procédés'!$M$10,M$28,'8. Procédés'!$M$15)</f>
        <v>0</v>
      </c>
      <c r="N67" s="721"/>
      <c r="O67" s="721">
        <f>SUMIF('8. Procédés'!$M$10,O$28,'8. Procédés'!$M$15)</f>
        <v>0</v>
      </c>
      <c r="P67" s="721"/>
      <c r="Q67" s="721">
        <f>SUMIF('8. Procédés'!$M$10,Q$28,'8. Procédés'!$M$15)</f>
        <v>0</v>
      </c>
      <c r="R67" s="721"/>
      <c r="S67" s="721">
        <f>SUMIF('8. Procédés'!$M$10,S$28,'8. Procédés'!$M$15)</f>
        <v>0</v>
      </c>
      <c r="T67" s="721"/>
      <c r="U67" s="749">
        <f t="shared" si="34"/>
        <v>0</v>
      </c>
      <c r="V67" s="750"/>
    </row>
    <row r="68" spans="2:27" ht="15" customHeight="1" x14ac:dyDescent="0.35">
      <c r="B68" s="779"/>
      <c r="C68" s="780"/>
      <c r="D68" s="385" t="str">
        <f>IF(ISBLANK('8. Procédés'!N$5),'8. Procédés'!N4,'8. Procédés'!N5)</f>
        <v>Procédé 9</v>
      </c>
      <c r="E68" s="384"/>
      <c r="F68" s="384"/>
      <c r="G68" s="384"/>
      <c r="H68" s="384"/>
      <c r="I68" s="721">
        <f>SUMIF('8. Procédés'!$N$10,I$28,'8. Procédés'!$N$15)</f>
        <v>0</v>
      </c>
      <c r="J68" s="721"/>
      <c r="K68" s="721">
        <f>SUMIF('8. Procédés'!$N$10,K$28,'8. Procédés'!$N$15)</f>
        <v>0</v>
      </c>
      <c r="L68" s="721"/>
      <c r="M68" s="721">
        <f>SUMIF('8. Procédés'!$N$10,M$28,'8. Procédés'!$N$15)</f>
        <v>0</v>
      </c>
      <c r="N68" s="721"/>
      <c r="O68" s="721">
        <f>SUMIF('8. Procédés'!$N$10,O$28,'8. Procédés'!$N$15)</f>
        <v>0</v>
      </c>
      <c r="P68" s="721"/>
      <c r="Q68" s="721">
        <f>SUMIF('8. Procédés'!$N$10,Q$28,'8. Procédés'!$N$15)</f>
        <v>0</v>
      </c>
      <c r="R68" s="721"/>
      <c r="S68" s="721">
        <f>SUMIF('8. Procédés'!$N$10,S$28,'8. Procédés'!$N$15)</f>
        <v>0</v>
      </c>
      <c r="T68" s="721"/>
      <c r="U68" s="749">
        <f t="shared" si="34"/>
        <v>0</v>
      </c>
      <c r="V68" s="750"/>
    </row>
    <row r="69" spans="2:27" ht="15" customHeight="1" x14ac:dyDescent="0.35">
      <c r="B69" s="779"/>
      <c r="C69" s="780"/>
      <c r="D69" s="385" t="str">
        <f>IF(ISBLANK('8. Procédés'!O$5),'8. Procédés'!O4,'8. Procédés'!O5)</f>
        <v>Procédé 10</v>
      </c>
      <c r="E69" s="384"/>
      <c r="F69" s="384"/>
      <c r="G69" s="384"/>
      <c r="H69" s="384"/>
      <c r="I69" s="721">
        <f>SUMIF('8. Procédés'!$O$10,I$28,'8. Procédés'!$O$15)</f>
        <v>0</v>
      </c>
      <c r="J69" s="721"/>
      <c r="K69" s="721">
        <f>SUMIF('8. Procédés'!$O$10,K$28,'8. Procédés'!$O$15)</f>
        <v>0</v>
      </c>
      <c r="L69" s="721"/>
      <c r="M69" s="721">
        <f>SUMIF('8. Procédés'!$O$10,M$28,'8. Procédés'!$O$15)</f>
        <v>0</v>
      </c>
      <c r="N69" s="721"/>
      <c r="O69" s="721">
        <f>SUMIF('8. Procédés'!$O$10,O$28,'8. Procédés'!$O$15)</f>
        <v>0</v>
      </c>
      <c r="P69" s="721"/>
      <c r="Q69" s="721">
        <f>SUMIF('8. Procédés'!$O$10,Q$28,'8. Procédés'!$O$15)</f>
        <v>0</v>
      </c>
      <c r="R69" s="721"/>
      <c r="S69" s="721">
        <f>SUMIF('8. Procédés'!$O$10,S$28,'8. Procédés'!$O$15)</f>
        <v>0</v>
      </c>
      <c r="T69" s="721"/>
      <c r="U69" s="749">
        <f t="shared" si="34"/>
        <v>0</v>
      </c>
      <c r="V69" s="750"/>
    </row>
    <row r="70" spans="2:27" ht="15" customHeight="1" x14ac:dyDescent="0.35">
      <c r="B70" s="391" t="s">
        <v>144</v>
      </c>
      <c r="C70" s="392"/>
      <c r="D70" s="393"/>
      <c r="E70" s="393"/>
      <c r="F70" s="393"/>
      <c r="G70" s="393"/>
      <c r="H70" s="393"/>
      <c r="I70" s="722">
        <f>SUM(I60:J69)</f>
        <v>0</v>
      </c>
      <c r="J70" s="722"/>
      <c r="K70" s="722">
        <f t="shared" ref="K70" si="35">SUM(K60:L69)</f>
        <v>0</v>
      </c>
      <c r="L70" s="722"/>
      <c r="M70" s="722">
        <f t="shared" ref="M70" si="36">SUM(M60:N69)</f>
        <v>0</v>
      </c>
      <c r="N70" s="722"/>
      <c r="O70" s="722">
        <f t="shared" ref="O70" si="37">SUM(O60:P69)</f>
        <v>0</v>
      </c>
      <c r="P70" s="722"/>
      <c r="Q70" s="722">
        <f t="shared" ref="Q70" si="38">SUM(Q60:R69)</f>
        <v>0</v>
      </c>
      <c r="R70" s="722"/>
      <c r="S70" s="722">
        <f t="shared" ref="S70" si="39">SUM(S60:T69)</f>
        <v>0</v>
      </c>
      <c r="T70" s="722"/>
      <c r="U70" s="722">
        <f t="shared" ref="U70" si="40">SUM(U60:V69)</f>
        <v>0</v>
      </c>
      <c r="V70" s="733"/>
    </row>
    <row r="71" spans="2:27" ht="15" customHeight="1" x14ac:dyDescent="0.35">
      <c r="B71" s="725" t="s">
        <v>132</v>
      </c>
      <c r="C71" s="726"/>
      <c r="D71" s="386" t="s">
        <v>792</v>
      </c>
      <c r="E71" s="387"/>
      <c r="F71" s="387"/>
      <c r="G71" s="387"/>
      <c r="H71" s="387"/>
      <c r="I71" s="730">
        <f>SUMIF('9.Traitement des eaux'!$C$8:$C$16,I28,'9.Traitement des eaux'!$H$8:$H$16)</f>
        <v>0</v>
      </c>
      <c r="J71" s="730"/>
      <c r="K71" s="730">
        <f>SUMIF('9.Traitement des eaux'!$C$8:$C$16,K28,'9.Traitement des eaux'!$H$8:$H$16)</f>
        <v>0</v>
      </c>
      <c r="L71" s="730"/>
      <c r="M71" s="730">
        <f>SUMIF('9.Traitement des eaux'!$C$8:$C$16,M28,'9.Traitement des eaux'!$H$8:$H$16)</f>
        <v>0</v>
      </c>
      <c r="N71" s="730"/>
      <c r="O71" s="730">
        <f>SUMIF('9.Traitement des eaux'!$C$8:$C$16,O28,'9.Traitement des eaux'!$H$8:$H$16)</f>
        <v>0</v>
      </c>
      <c r="P71" s="730"/>
      <c r="Q71" s="730">
        <f>SUMIF('9.Traitement des eaux'!$C$8:$C$16,Q28,'9.Traitement des eaux'!$H$8:$H$16)</f>
        <v>0</v>
      </c>
      <c r="R71" s="730"/>
      <c r="S71" s="730">
        <f>SUMIF('9.Traitement des eaux'!$C$8:$C$16,S28,'9.Traitement des eaux'!$H$8:$H$16)</f>
        <v>0</v>
      </c>
      <c r="T71" s="730"/>
      <c r="U71" s="784">
        <f>SUM(I71:S71)</f>
        <v>0</v>
      </c>
      <c r="V71" s="785"/>
    </row>
    <row r="72" spans="2:27" ht="14.5" customHeight="1" x14ac:dyDescent="0.35">
      <c r="B72" s="388" t="s">
        <v>144</v>
      </c>
      <c r="C72" s="389"/>
      <c r="D72" s="390"/>
      <c r="E72" s="390"/>
      <c r="F72" s="390"/>
      <c r="G72" s="390"/>
      <c r="H72" s="390"/>
      <c r="I72" s="782">
        <f>I71</f>
        <v>0</v>
      </c>
      <c r="J72" s="782"/>
      <c r="K72" s="782">
        <f t="shared" ref="K72" si="41">K71</f>
        <v>0</v>
      </c>
      <c r="L72" s="782"/>
      <c r="M72" s="782">
        <f t="shared" ref="M72" si="42">M71</f>
        <v>0</v>
      </c>
      <c r="N72" s="782"/>
      <c r="O72" s="782">
        <f t="shared" ref="O72" si="43">O71</f>
        <v>0</v>
      </c>
      <c r="P72" s="782"/>
      <c r="Q72" s="782">
        <f t="shared" ref="Q72" si="44">Q71</f>
        <v>0</v>
      </c>
      <c r="R72" s="782"/>
      <c r="S72" s="782">
        <f t="shared" ref="S72" si="45">S71</f>
        <v>0</v>
      </c>
      <c r="T72" s="782"/>
      <c r="U72" s="782">
        <f t="shared" ref="U72" si="46">U71</f>
        <v>0</v>
      </c>
      <c r="V72" s="783"/>
    </row>
    <row r="73" spans="2:27" s="1" customFormat="1" ht="14.65" customHeight="1" x14ac:dyDescent="0.35">
      <c r="F73" s="51"/>
      <c r="G73" s="51"/>
      <c r="H73" s="51"/>
      <c r="I73" s="781"/>
      <c r="J73" s="781"/>
      <c r="K73" s="781"/>
      <c r="L73" s="781"/>
      <c r="M73" s="781"/>
      <c r="N73" s="781"/>
      <c r="O73" s="781"/>
      <c r="P73" s="781"/>
      <c r="Q73" s="781"/>
      <c r="R73" s="781"/>
      <c r="S73" s="781"/>
      <c r="T73" s="781"/>
      <c r="U73" s="781"/>
      <c r="V73" s="781"/>
      <c r="X73" s="377"/>
      <c r="Y73" s="377"/>
      <c r="Z73" s="377"/>
      <c r="AA73" s="377"/>
    </row>
    <row r="74" spans="2:27" s="1" customFormat="1" ht="14.65" customHeight="1" x14ac:dyDescent="0.35">
      <c r="D74" s="51"/>
      <c r="E74" s="51"/>
      <c r="F74" s="51"/>
      <c r="G74" s="51"/>
      <c r="H74" s="51"/>
      <c r="I74" s="51"/>
      <c r="X74" s="377"/>
      <c r="Y74" s="377"/>
      <c r="Z74" s="377"/>
      <c r="AA74" s="377"/>
    </row>
  </sheetData>
  <sheetProtection algorithmName="SHA-512" hashValue="0/s+7Rg/hTtxHrXdjemkjm+Vg7fOKopJe2hClFWKyv6r+fveyE4IF+oiSbOT8ExCEgDd+1Sj97V5kcfC71Tk2g==" saltValue="WHYVr+EbQSG5X4dnrnuREQ==" spinCount="100000" sheet="1" objects="1" scenarios="1"/>
  <mergeCells count="356">
    <mergeCell ref="I63:J63"/>
    <mergeCell ref="I51:J51"/>
    <mergeCell ref="I52:J52"/>
    <mergeCell ref="M62:N62"/>
    <mergeCell ref="K59:L59"/>
    <mergeCell ref="K52:L52"/>
    <mergeCell ref="M59:N59"/>
    <mergeCell ref="O58:P58"/>
    <mergeCell ref="Q58:R58"/>
    <mergeCell ref="M55:N55"/>
    <mergeCell ref="M56:N56"/>
    <mergeCell ref="O54:P54"/>
    <mergeCell ref="O55:P55"/>
    <mergeCell ref="K54:L54"/>
    <mergeCell ref="K55:L55"/>
    <mergeCell ref="I58:J58"/>
    <mergeCell ref="I60:J60"/>
    <mergeCell ref="O56:P56"/>
    <mergeCell ref="M57:N57"/>
    <mergeCell ref="O57:P57"/>
    <mergeCell ref="M60:N60"/>
    <mergeCell ref="I56:J56"/>
    <mergeCell ref="K58:L58"/>
    <mergeCell ref="I61:J61"/>
    <mergeCell ref="O71:P71"/>
    <mergeCell ref="Q71:R71"/>
    <mergeCell ref="S71:T71"/>
    <mergeCell ref="I71:J71"/>
    <mergeCell ref="K38:L38"/>
    <mergeCell ref="K39:L39"/>
    <mergeCell ref="K40:L40"/>
    <mergeCell ref="K41:L41"/>
    <mergeCell ref="K42:L42"/>
    <mergeCell ref="K43:L43"/>
    <mergeCell ref="S51:T51"/>
    <mergeCell ref="O46:P46"/>
    <mergeCell ref="Q46:R46"/>
    <mergeCell ref="S46:T46"/>
    <mergeCell ref="M38:N38"/>
    <mergeCell ref="M39:N39"/>
    <mergeCell ref="M40:N40"/>
    <mergeCell ref="Q50:R50"/>
    <mergeCell ref="Q51:R51"/>
    <mergeCell ref="K47:L47"/>
    <mergeCell ref="K48:L48"/>
    <mergeCell ref="K49:L49"/>
    <mergeCell ref="K51:L51"/>
    <mergeCell ref="M47:N47"/>
    <mergeCell ref="I62:J62"/>
    <mergeCell ref="I40:J40"/>
    <mergeCell ref="I41:J41"/>
    <mergeCell ref="S73:T73"/>
    <mergeCell ref="U73:V73"/>
    <mergeCell ref="I73:J73"/>
    <mergeCell ref="K73:L73"/>
    <mergeCell ref="M73:N73"/>
    <mergeCell ref="O73:P73"/>
    <mergeCell ref="Q73:R73"/>
    <mergeCell ref="O70:P70"/>
    <mergeCell ref="Q70:R70"/>
    <mergeCell ref="S70:T70"/>
    <mergeCell ref="U70:V70"/>
    <mergeCell ref="I72:J72"/>
    <mergeCell ref="K72:L72"/>
    <mergeCell ref="M72:N72"/>
    <mergeCell ref="O72:P72"/>
    <mergeCell ref="Q72:R72"/>
    <mergeCell ref="S72:T72"/>
    <mergeCell ref="U72:V72"/>
    <mergeCell ref="U71:V71"/>
    <mergeCell ref="S65:T65"/>
    <mergeCell ref="U65:V65"/>
    <mergeCell ref="Q65:R65"/>
    <mergeCell ref="S61:T61"/>
    <mergeCell ref="S62:T62"/>
    <mergeCell ref="M64:N64"/>
    <mergeCell ref="B60:C69"/>
    <mergeCell ref="I35:J35"/>
    <mergeCell ref="K35:L35"/>
    <mergeCell ref="I46:J46"/>
    <mergeCell ref="K46:L46"/>
    <mergeCell ref="I53:J53"/>
    <mergeCell ref="K53:L53"/>
    <mergeCell ref="I59:J59"/>
    <mergeCell ref="I57:J57"/>
    <mergeCell ref="K57:L57"/>
    <mergeCell ref="K60:L60"/>
    <mergeCell ref="K61:L61"/>
    <mergeCell ref="K56:L56"/>
    <mergeCell ref="K50:L50"/>
    <mergeCell ref="I64:J64"/>
    <mergeCell ref="I65:J65"/>
    <mergeCell ref="K36:L36"/>
    <mergeCell ref="K37:L37"/>
    <mergeCell ref="O69:P69"/>
    <mergeCell ref="O68:P68"/>
    <mergeCell ref="O67:P67"/>
    <mergeCell ref="U69:V69"/>
    <mergeCell ref="U68:V68"/>
    <mergeCell ref="U67:V67"/>
    <mergeCell ref="U66:V66"/>
    <mergeCell ref="S69:T69"/>
    <mergeCell ref="S68:T68"/>
    <mergeCell ref="S67:T67"/>
    <mergeCell ref="S66:T66"/>
    <mergeCell ref="O66:P66"/>
    <mergeCell ref="Q66:R66"/>
    <mergeCell ref="Q67:R67"/>
    <mergeCell ref="Q68:R68"/>
    <mergeCell ref="Q69:R69"/>
    <mergeCell ref="S52:T52"/>
    <mergeCell ref="O50:P50"/>
    <mergeCell ref="O51:P51"/>
    <mergeCell ref="O52:P52"/>
    <mergeCell ref="S63:T63"/>
    <mergeCell ref="S64:T64"/>
    <mergeCell ref="S58:T58"/>
    <mergeCell ref="U58:V58"/>
    <mergeCell ref="S50:T50"/>
    <mergeCell ref="S60:T60"/>
    <mergeCell ref="Q59:R59"/>
    <mergeCell ref="O60:P60"/>
    <mergeCell ref="S59:T59"/>
    <mergeCell ref="U59:V59"/>
    <mergeCell ref="U63:V63"/>
    <mergeCell ref="U60:V60"/>
    <mergeCell ref="Q62:R62"/>
    <mergeCell ref="Q63:R63"/>
    <mergeCell ref="Q64:R64"/>
    <mergeCell ref="U53:V53"/>
    <mergeCell ref="Q57:R57"/>
    <mergeCell ref="U62:V62"/>
    <mergeCell ref="O59:P59"/>
    <mergeCell ref="Q60:R60"/>
    <mergeCell ref="D34:H34"/>
    <mergeCell ref="D36:H36"/>
    <mergeCell ref="D37:H37"/>
    <mergeCell ref="D38:H38"/>
    <mergeCell ref="M45:N45"/>
    <mergeCell ref="S36:T36"/>
    <mergeCell ref="S37:T37"/>
    <mergeCell ref="S38:T38"/>
    <mergeCell ref="S39:T39"/>
    <mergeCell ref="S40:T40"/>
    <mergeCell ref="Q36:R36"/>
    <mergeCell ref="Q37:R37"/>
    <mergeCell ref="Q38:R38"/>
    <mergeCell ref="Q39:R39"/>
    <mergeCell ref="Q40:R40"/>
    <mergeCell ref="O36:P36"/>
    <mergeCell ref="M35:N35"/>
    <mergeCell ref="O40:P40"/>
    <mergeCell ref="M41:N41"/>
    <mergeCell ref="M43:N43"/>
    <mergeCell ref="M42:N42"/>
    <mergeCell ref="M44:N44"/>
    <mergeCell ref="M36:N36"/>
    <mergeCell ref="M37:N37"/>
    <mergeCell ref="D27:H28"/>
    <mergeCell ref="D29:H29"/>
    <mergeCell ref="D30:H30"/>
    <mergeCell ref="D31:H31"/>
    <mergeCell ref="D32:H32"/>
    <mergeCell ref="D33:H33"/>
    <mergeCell ref="S5:U5"/>
    <mergeCell ref="O5:Q5"/>
    <mergeCell ref="G6:I6"/>
    <mergeCell ref="K6:M6"/>
    <mergeCell ref="O6:Q6"/>
    <mergeCell ref="G8:I8"/>
    <mergeCell ref="K8:M8"/>
    <mergeCell ref="O8:Q8"/>
    <mergeCell ref="C5:E5"/>
    <mergeCell ref="C6:E6"/>
    <mergeCell ref="C8:E8"/>
    <mergeCell ref="G5:I5"/>
    <mergeCell ref="K5:M5"/>
    <mergeCell ref="S6:U6"/>
    <mergeCell ref="S8:U8"/>
    <mergeCell ref="S29:T29"/>
    <mergeCell ref="M31:N31"/>
    <mergeCell ref="M32:N32"/>
    <mergeCell ref="U47:V47"/>
    <mergeCell ref="U48:V48"/>
    <mergeCell ref="M65:N65"/>
    <mergeCell ref="M63:N63"/>
    <mergeCell ref="O61:P61"/>
    <mergeCell ref="O62:P62"/>
    <mergeCell ref="O63:P63"/>
    <mergeCell ref="O64:P64"/>
    <mergeCell ref="O65:P65"/>
    <mergeCell ref="U54:V54"/>
    <mergeCell ref="U55:V55"/>
    <mergeCell ref="U56:V56"/>
    <mergeCell ref="M61:N61"/>
    <mergeCell ref="Q61:R61"/>
    <mergeCell ref="U61:V61"/>
    <mergeCell ref="U57:V57"/>
    <mergeCell ref="Q54:R54"/>
    <mergeCell ref="Q55:R55"/>
    <mergeCell ref="S57:T57"/>
    <mergeCell ref="M58:N58"/>
    <mergeCell ref="U50:V50"/>
    <mergeCell ref="U51:V51"/>
    <mergeCell ref="U64:V64"/>
    <mergeCell ref="U52:V52"/>
    <mergeCell ref="O53:P53"/>
    <mergeCell ref="Q47:R47"/>
    <mergeCell ref="Q48:R48"/>
    <mergeCell ref="I43:J43"/>
    <mergeCell ref="I44:J44"/>
    <mergeCell ref="I50:J50"/>
    <mergeCell ref="K44:L44"/>
    <mergeCell ref="K45:L45"/>
    <mergeCell ref="M53:N53"/>
    <mergeCell ref="Q52:R52"/>
    <mergeCell ref="M48:N48"/>
    <mergeCell ref="M49:N49"/>
    <mergeCell ref="M51:N51"/>
    <mergeCell ref="I45:J45"/>
    <mergeCell ref="I47:J47"/>
    <mergeCell ref="I48:J48"/>
    <mergeCell ref="I49:J49"/>
    <mergeCell ref="U42:V42"/>
    <mergeCell ref="U43:V43"/>
    <mergeCell ref="U44:V44"/>
    <mergeCell ref="U45:V45"/>
    <mergeCell ref="Q44:R44"/>
    <mergeCell ref="I55:J55"/>
    <mergeCell ref="I54:J54"/>
    <mergeCell ref="M54:N54"/>
    <mergeCell ref="Q56:R56"/>
    <mergeCell ref="S54:T54"/>
    <mergeCell ref="S55:T55"/>
    <mergeCell ref="S56:T56"/>
    <mergeCell ref="S53:T53"/>
    <mergeCell ref="U49:V49"/>
    <mergeCell ref="Q49:R49"/>
    <mergeCell ref="Q53:R53"/>
    <mergeCell ref="S47:T47"/>
    <mergeCell ref="S48:T48"/>
    <mergeCell ref="S49:T49"/>
    <mergeCell ref="O47:P47"/>
    <mergeCell ref="O48:P48"/>
    <mergeCell ref="O49:P49"/>
    <mergeCell ref="M52:N52"/>
    <mergeCell ref="M50:N50"/>
    <mergeCell ref="U46:V46"/>
    <mergeCell ref="O42:P42"/>
    <mergeCell ref="O43:P43"/>
    <mergeCell ref="O44:P44"/>
    <mergeCell ref="O45:P45"/>
    <mergeCell ref="U29:V29"/>
    <mergeCell ref="U30:V30"/>
    <mergeCell ref="U31:V31"/>
    <mergeCell ref="U32:V32"/>
    <mergeCell ref="U33:V33"/>
    <mergeCell ref="U34:V34"/>
    <mergeCell ref="U35:V35"/>
    <mergeCell ref="S42:T42"/>
    <mergeCell ref="S43:T43"/>
    <mergeCell ref="S44:T44"/>
    <mergeCell ref="S45:T45"/>
    <mergeCell ref="Q45:R45"/>
    <mergeCell ref="O41:P41"/>
    <mergeCell ref="U36:V36"/>
    <mergeCell ref="U37:V37"/>
    <mergeCell ref="U38:V38"/>
    <mergeCell ref="U39:V39"/>
    <mergeCell ref="U40:V40"/>
    <mergeCell ref="U41:V41"/>
    <mergeCell ref="M33:N33"/>
    <mergeCell ref="S34:T34"/>
    <mergeCell ref="Q29:R29"/>
    <mergeCell ref="S30:T30"/>
    <mergeCell ref="S31:T31"/>
    <mergeCell ref="I34:J34"/>
    <mergeCell ref="S28:T28"/>
    <mergeCell ref="S32:T32"/>
    <mergeCell ref="S33:T33"/>
    <mergeCell ref="Q32:R32"/>
    <mergeCell ref="Q33:R33"/>
    <mergeCell ref="Q34:R34"/>
    <mergeCell ref="M29:N29"/>
    <mergeCell ref="M30:N30"/>
    <mergeCell ref="S35:T35"/>
    <mergeCell ref="O35:P35"/>
    <mergeCell ref="Q35:R35"/>
    <mergeCell ref="O37:P37"/>
    <mergeCell ref="O38:P38"/>
    <mergeCell ref="O39:P39"/>
    <mergeCell ref="M46:N46"/>
    <mergeCell ref="Q42:R42"/>
    <mergeCell ref="Q41:R41"/>
    <mergeCell ref="Q43:R43"/>
    <mergeCell ref="I42:J42"/>
    <mergeCell ref="S41:T41"/>
    <mergeCell ref="U27:V28"/>
    <mergeCell ref="I27:T27"/>
    <mergeCell ref="B29:C34"/>
    <mergeCell ref="B27:C28"/>
    <mergeCell ref="B36:C45"/>
    <mergeCell ref="B47:C52"/>
    <mergeCell ref="B54:C56"/>
    <mergeCell ref="Q28:R28"/>
    <mergeCell ref="K29:L29"/>
    <mergeCell ref="K30:L30"/>
    <mergeCell ref="K31:L31"/>
    <mergeCell ref="K32:L32"/>
    <mergeCell ref="K33:L33"/>
    <mergeCell ref="I30:J30"/>
    <mergeCell ref="I31:J31"/>
    <mergeCell ref="I32:J32"/>
    <mergeCell ref="I33:J33"/>
    <mergeCell ref="O32:P32"/>
    <mergeCell ref="O33:P33"/>
    <mergeCell ref="O34:P34"/>
    <mergeCell ref="Q30:R30"/>
    <mergeCell ref="Q31:R31"/>
    <mergeCell ref="B58:C58"/>
    <mergeCell ref="B71:C71"/>
    <mergeCell ref="O29:P29"/>
    <mergeCell ref="O30:P30"/>
    <mergeCell ref="O31:P31"/>
    <mergeCell ref="O28:P28"/>
    <mergeCell ref="I28:J28"/>
    <mergeCell ref="K28:L28"/>
    <mergeCell ref="M28:N28"/>
    <mergeCell ref="I29:J29"/>
    <mergeCell ref="I36:J36"/>
    <mergeCell ref="I37:J37"/>
    <mergeCell ref="I38:J38"/>
    <mergeCell ref="K34:L34"/>
    <mergeCell ref="M34:N34"/>
    <mergeCell ref="I39:J39"/>
    <mergeCell ref="K71:L71"/>
    <mergeCell ref="M71:N71"/>
    <mergeCell ref="K62:L62"/>
    <mergeCell ref="K63:L63"/>
    <mergeCell ref="K64:L64"/>
    <mergeCell ref="K65:L65"/>
    <mergeCell ref="K66:L66"/>
    <mergeCell ref="K67:L67"/>
    <mergeCell ref="K68:L68"/>
    <mergeCell ref="K69:L69"/>
    <mergeCell ref="M66:N66"/>
    <mergeCell ref="M67:N67"/>
    <mergeCell ref="I66:J66"/>
    <mergeCell ref="I67:J67"/>
    <mergeCell ref="I70:J70"/>
    <mergeCell ref="K70:L70"/>
    <mergeCell ref="M70:N70"/>
    <mergeCell ref="M68:N68"/>
    <mergeCell ref="M69:N69"/>
    <mergeCell ref="I68:J68"/>
    <mergeCell ref="I69:J69"/>
  </mergeCells>
  <pageMargins left="0.70866141732283472" right="0.70866141732283472" top="0.74803149606299213" bottom="0.74803149606299213" header="0.31496062992125984" footer="0.31496062992125984"/>
  <pageSetup paperSize="8" scale="92" fitToHeight="0" orientation="landscape" r:id="rId1"/>
  <headerFooter>
    <oddFooter>&amp;LVersion 2025&amp;CStratégie de collecte des données – Audit de l’eau en entreprise_
Synthèse des consommations par source et usage&amp;R&amp;P</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3BFD9-7AF1-4639-A36D-D9990805D02F}">
  <sheetPr codeName="Sheet1">
    <pageSetUpPr fitToPage="1"/>
  </sheetPr>
  <dimension ref="A1:R240"/>
  <sheetViews>
    <sheetView showGridLines="0" zoomScaleNormal="100" workbookViewId="0">
      <selection sqref="A1:O1"/>
    </sheetView>
  </sheetViews>
  <sheetFormatPr baseColWidth="10" defaultColWidth="8.81640625" defaultRowHeight="14.5" x14ac:dyDescent="0.35"/>
  <cols>
    <col min="1" max="1" width="11" style="183" customWidth="1"/>
    <col min="2" max="13" width="8.81640625" style="183"/>
    <col min="14" max="14" width="23.7265625" style="183" customWidth="1"/>
    <col min="15" max="15" width="17.26953125" style="183" customWidth="1"/>
    <col min="16" max="16" width="1.7265625" style="183" customWidth="1"/>
    <col min="17" max="16384" width="8.81640625" style="183"/>
  </cols>
  <sheetData>
    <row r="1" spans="1:18" ht="16" thickBot="1" x14ac:dyDescent="0.4">
      <c r="A1" s="786" t="s">
        <v>199</v>
      </c>
      <c r="B1" s="786"/>
      <c r="C1" s="786"/>
      <c r="D1" s="786"/>
      <c r="E1" s="786"/>
      <c r="F1" s="786"/>
      <c r="G1" s="786"/>
      <c r="H1" s="786"/>
      <c r="I1" s="786"/>
      <c r="J1" s="786"/>
      <c r="K1" s="786"/>
      <c r="L1" s="786"/>
      <c r="M1" s="786"/>
      <c r="N1" s="786"/>
      <c r="O1" s="786"/>
      <c r="Q1" s="184" t="e" vm="16">
        <v>#VALUE!</v>
      </c>
      <c r="R1" s="185" t="s">
        <v>557</v>
      </c>
    </row>
    <row r="2" spans="1:18" ht="15.5" x14ac:dyDescent="0.35">
      <c r="A2" s="186" t="s">
        <v>197</v>
      </c>
      <c r="B2" s="792" t="s">
        <v>198</v>
      </c>
      <c r="C2" s="792"/>
      <c r="D2" s="792"/>
      <c r="E2" s="792"/>
      <c r="F2" s="792"/>
      <c r="G2" s="792"/>
      <c r="H2" s="792"/>
      <c r="I2" s="792"/>
      <c r="J2" s="792"/>
      <c r="K2" s="792"/>
      <c r="L2" s="792"/>
      <c r="M2" s="792"/>
      <c r="N2" s="792"/>
      <c r="O2" s="187" t="s">
        <v>200</v>
      </c>
    </row>
    <row r="3" spans="1:18" ht="64.900000000000006" customHeight="1" x14ac:dyDescent="0.35">
      <c r="A3" s="57" t="b">
        <v>0</v>
      </c>
      <c r="B3" s="791" t="s">
        <v>748</v>
      </c>
      <c r="C3" s="788"/>
      <c r="D3" s="788"/>
      <c r="E3" s="788"/>
      <c r="F3" s="788"/>
      <c r="G3" s="788"/>
      <c r="H3" s="788"/>
      <c r="I3" s="788"/>
      <c r="J3" s="788"/>
      <c r="K3" s="788"/>
      <c r="L3" s="788"/>
      <c r="M3" s="788"/>
      <c r="N3" s="788"/>
      <c r="O3" s="787" t="str">
        <f>REPT("|",107*O8)</f>
        <v/>
      </c>
    </row>
    <row r="4" spans="1:18" ht="28.9" customHeight="1" x14ac:dyDescent="0.35">
      <c r="A4" s="188" t="b">
        <v>0</v>
      </c>
      <c r="B4" s="789" t="s">
        <v>734</v>
      </c>
      <c r="C4" s="790"/>
      <c r="D4" s="790"/>
      <c r="E4" s="790"/>
      <c r="F4" s="790"/>
      <c r="G4" s="790"/>
      <c r="H4" s="790"/>
      <c r="I4" s="790"/>
      <c r="J4" s="790"/>
      <c r="K4" s="790"/>
      <c r="L4" s="790"/>
      <c r="M4" s="790"/>
      <c r="N4" s="790"/>
      <c r="O4" s="787"/>
    </row>
    <row r="5" spans="1:18" ht="28.9" customHeight="1" x14ac:dyDescent="0.35">
      <c r="A5" s="188" t="b">
        <v>0</v>
      </c>
      <c r="B5" s="791" t="s">
        <v>610</v>
      </c>
      <c r="C5" s="788"/>
      <c r="D5" s="788"/>
      <c r="E5" s="788"/>
      <c r="F5" s="788"/>
      <c r="G5" s="788"/>
      <c r="H5" s="788"/>
      <c r="I5" s="788"/>
      <c r="J5" s="788"/>
      <c r="K5" s="788"/>
      <c r="L5" s="788"/>
      <c r="M5" s="788"/>
      <c r="N5" s="788"/>
      <c r="O5" s="787"/>
      <c r="Q5" s="56"/>
    </row>
    <row r="6" spans="1:18" ht="28.9" customHeight="1" x14ac:dyDescent="0.35">
      <c r="A6" s="188" t="b">
        <v>0</v>
      </c>
      <c r="B6" s="791" t="s">
        <v>611</v>
      </c>
      <c r="C6" s="788"/>
      <c r="D6" s="788"/>
      <c r="E6" s="788"/>
      <c r="F6" s="788"/>
      <c r="G6" s="788"/>
      <c r="H6" s="788"/>
      <c r="I6" s="788"/>
      <c r="J6" s="788"/>
      <c r="K6" s="788"/>
      <c r="L6" s="788"/>
      <c r="M6" s="788"/>
      <c r="N6" s="788"/>
      <c r="O6" s="787"/>
    </row>
    <row r="7" spans="1:18" x14ac:dyDescent="0.35">
      <c r="A7" s="188" t="b">
        <v>0</v>
      </c>
      <c r="B7" s="788" t="s">
        <v>612</v>
      </c>
      <c r="C7" s="788"/>
      <c r="D7" s="788"/>
      <c r="E7" s="788"/>
      <c r="F7" s="788"/>
      <c r="G7" s="788"/>
      <c r="H7" s="788"/>
      <c r="I7" s="788"/>
      <c r="J7" s="788"/>
      <c r="K7" s="788"/>
      <c r="L7" s="788"/>
      <c r="M7" s="788"/>
      <c r="N7" s="788"/>
      <c r="O7" s="787"/>
    </row>
    <row r="8" spans="1:18" x14ac:dyDescent="0.35">
      <c r="A8" s="188" t="b">
        <v>0</v>
      </c>
      <c r="B8" s="788" t="s">
        <v>779</v>
      </c>
      <c r="C8" s="788"/>
      <c r="D8" s="788"/>
      <c r="E8" s="788"/>
      <c r="F8" s="788"/>
      <c r="G8" s="788"/>
      <c r="H8" s="788"/>
      <c r="I8" s="788"/>
      <c r="J8" s="788"/>
      <c r="K8" s="788"/>
      <c r="L8" s="788"/>
      <c r="M8" s="788"/>
      <c r="N8" s="788"/>
      <c r="O8" s="189">
        <f>AVERAGE(A3*1,A4*1,A5*1,A6*1,A7*1,A8*1)</f>
        <v>0</v>
      </c>
    </row>
    <row r="9" spans="1:18" ht="14.5" customHeight="1" thickBot="1" x14ac:dyDescent="0.4">
      <c r="O9" s="797"/>
      <c r="P9" s="797"/>
      <c r="Q9" s="55"/>
    </row>
    <row r="10" spans="1:18" ht="16" thickBot="1" x14ac:dyDescent="0.4">
      <c r="A10" s="786" t="s">
        <v>201</v>
      </c>
      <c r="B10" s="786"/>
      <c r="C10" s="786"/>
      <c r="D10" s="786"/>
      <c r="E10" s="786"/>
      <c r="F10" s="786"/>
      <c r="G10" s="786"/>
      <c r="H10" s="786"/>
      <c r="I10" s="786"/>
      <c r="J10" s="786"/>
      <c r="K10" s="786"/>
      <c r="L10" s="786"/>
      <c r="M10" s="786"/>
      <c r="N10" s="786"/>
      <c r="O10" s="786"/>
      <c r="Q10" s="184" t="e" vm="16">
        <v>#VALUE!</v>
      </c>
      <c r="R10" s="185" t="s">
        <v>557</v>
      </c>
    </row>
    <row r="11" spans="1:18" ht="15.5" x14ac:dyDescent="0.35">
      <c r="A11" s="186" t="s">
        <v>197</v>
      </c>
      <c r="B11" s="792" t="s">
        <v>198</v>
      </c>
      <c r="C11" s="792"/>
      <c r="D11" s="792"/>
      <c r="E11" s="792"/>
      <c r="F11" s="792"/>
      <c r="G11" s="792"/>
      <c r="H11" s="792"/>
      <c r="I11" s="792"/>
      <c r="J11" s="792"/>
      <c r="K11" s="792"/>
      <c r="L11" s="792"/>
      <c r="M11" s="792"/>
      <c r="N11" s="792"/>
      <c r="O11" s="187" t="s">
        <v>200</v>
      </c>
    </row>
    <row r="12" spans="1:18" x14ac:dyDescent="0.35">
      <c r="A12" s="190" t="b">
        <v>0</v>
      </c>
      <c r="B12" s="788" t="s">
        <v>613</v>
      </c>
      <c r="C12" s="788"/>
      <c r="D12" s="788"/>
      <c r="E12" s="788"/>
      <c r="F12" s="788"/>
      <c r="G12" s="788"/>
      <c r="H12" s="788"/>
      <c r="I12" s="788"/>
      <c r="J12" s="788"/>
      <c r="K12" s="788"/>
      <c r="L12" s="788"/>
      <c r="M12" s="788"/>
      <c r="N12" s="788"/>
      <c r="O12" s="798" t="str">
        <f>REPT("|",67*O19)</f>
        <v/>
      </c>
      <c r="Q12" s="55"/>
    </row>
    <row r="13" spans="1:18" x14ac:dyDescent="0.35">
      <c r="A13" s="188" t="b">
        <v>0</v>
      </c>
      <c r="B13" s="788" t="s">
        <v>614</v>
      </c>
      <c r="C13" s="788"/>
      <c r="D13" s="788"/>
      <c r="E13" s="788"/>
      <c r="F13" s="788"/>
      <c r="G13" s="788"/>
      <c r="H13" s="788"/>
      <c r="I13" s="788"/>
      <c r="J13" s="788"/>
      <c r="K13" s="788"/>
      <c r="L13" s="788"/>
      <c r="M13" s="788"/>
      <c r="N13" s="788"/>
      <c r="O13" s="798"/>
    </row>
    <row r="14" spans="1:18" x14ac:dyDescent="0.35">
      <c r="A14" s="188" t="b">
        <v>0</v>
      </c>
      <c r="B14" s="788" t="s">
        <v>615</v>
      </c>
      <c r="C14" s="788"/>
      <c r="D14" s="788"/>
      <c r="E14" s="788"/>
      <c r="F14" s="788"/>
      <c r="G14" s="788"/>
      <c r="H14" s="788"/>
      <c r="I14" s="788"/>
      <c r="J14" s="788"/>
      <c r="K14" s="788"/>
      <c r="L14" s="788"/>
      <c r="M14" s="788"/>
      <c r="N14" s="788"/>
      <c r="O14" s="798"/>
    </row>
    <row r="15" spans="1:18" x14ac:dyDescent="0.35">
      <c r="A15" s="188" t="b">
        <v>0</v>
      </c>
      <c r="B15" s="788" t="s">
        <v>616</v>
      </c>
      <c r="C15" s="788"/>
      <c r="D15" s="788"/>
      <c r="E15" s="788"/>
      <c r="F15" s="788"/>
      <c r="G15" s="788"/>
      <c r="H15" s="788"/>
      <c r="I15" s="788"/>
      <c r="J15" s="788"/>
      <c r="K15" s="788"/>
      <c r="L15" s="788"/>
      <c r="M15" s="788"/>
      <c r="N15" s="788"/>
      <c r="O15" s="798"/>
    </row>
    <row r="16" spans="1:18" x14ac:dyDescent="0.35">
      <c r="A16" s="188" t="b">
        <v>0</v>
      </c>
      <c r="B16" s="788" t="s">
        <v>617</v>
      </c>
      <c r="C16" s="788"/>
      <c r="D16" s="788"/>
      <c r="E16" s="788"/>
      <c r="F16" s="788"/>
      <c r="G16" s="788"/>
      <c r="H16" s="788"/>
      <c r="I16" s="788"/>
      <c r="J16" s="788"/>
      <c r="K16" s="788"/>
      <c r="L16" s="788"/>
      <c r="M16" s="788"/>
      <c r="N16" s="788"/>
      <c r="O16" s="798"/>
    </row>
    <row r="17" spans="1:18" x14ac:dyDescent="0.35">
      <c r="A17" s="188" t="b">
        <v>0</v>
      </c>
      <c r="B17" s="788" t="s">
        <v>747</v>
      </c>
      <c r="C17" s="788"/>
      <c r="D17" s="788"/>
      <c r="E17" s="788"/>
      <c r="F17" s="788"/>
      <c r="G17" s="788"/>
      <c r="H17" s="788"/>
      <c r="I17" s="788"/>
      <c r="J17" s="788"/>
      <c r="K17" s="788"/>
      <c r="L17" s="788"/>
      <c r="M17" s="788"/>
      <c r="N17" s="788"/>
      <c r="O17" s="798"/>
    </row>
    <row r="18" spans="1:18" x14ac:dyDescent="0.35">
      <c r="A18" s="188" t="b">
        <v>0</v>
      </c>
      <c r="B18" s="788" t="s">
        <v>746</v>
      </c>
      <c r="C18" s="788"/>
      <c r="D18" s="788"/>
      <c r="E18" s="788"/>
      <c r="F18" s="788"/>
      <c r="G18" s="788"/>
      <c r="H18" s="788"/>
      <c r="I18" s="788"/>
      <c r="J18" s="788"/>
      <c r="K18" s="788"/>
      <c r="L18" s="788"/>
      <c r="M18" s="788"/>
      <c r="N18" s="788"/>
      <c r="O18" s="798"/>
    </row>
    <row r="19" spans="1:18" x14ac:dyDescent="0.35">
      <c r="A19" s="191" t="s">
        <v>196</v>
      </c>
      <c r="B19" s="191"/>
      <c r="C19" s="191"/>
      <c r="D19" s="191"/>
      <c r="E19" s="191"/>
      <c r="F19" s="191"/>
      <c r="G19" s="191"/>
      <c r="H19" s="191"/>
      <c r="I19" s="191"/>
      <c r="J19" s="191"/>
      <c r="K19" s="191"/>
      <c r="L19" s="191"/>
      <c r="M19" s="191"/>
      <c r="N19" s="192"/>
      <c r="O19" s="189">
        <f>AVERAGE(A12*1,A13*1,A14*1,A15*1,A16*1,A17*1,A18*1)</f>
        <v>0</v>
      </c>
    </row>
    <row r="20" spans="1:18" ht="15" thickBot="1" x14ac:dyDescent="0.4"/>
    <row r="21" spans="1:18" ht="16" thickBot="1" x14ac:dyDescent="0.4">
      <c r="A21" s="786" t="s">
        <v>783</v>
      </c>
      <c r="B21" s="786"/>
      <c r="C21" s="786"/>
      <c r="D21" s="786"/>
      <c r="E21" s="786"/>
      <c r="F21" s="786"/>
      <c r="G21" s="786"/>
      <c r="H21" s="786"/>
      <c r="I21" s="786"/>
      <c r="J21" s="786"/>
      <c r="K21" s="786"/>
      <c r="L21" s="786"/>
      <c r="M21" s="786"/>
      <c r="N21" s="786"/>
      <c r="O21" s="786"/>
      <c r="Q21" s="184" t="e" vm="16">
        <v>#VALUE!</v>
      </c>
      <c r="R21" s="185" t="s">
        <v>557</v>
      </c>
    </row>
    <row r="22" spans="1:18" ht="15.5" x14ac:dyDescent="0.35">
      <c r="A22" s="186" t="s">
        <v>197</v>
      </c>
      <c r="B22" s="792" t="s">
        <v>198</v>
      </c>
      <c r="C22" s="792"/>
      <c r="D22" s="792"/>
      <c r="E22" s="792"/>
      <c r="F22" s="792"/>
      <c r="G22" s="792"/>
      <c r="H22" s="792"/>
      <c r="I22" s="792"/>
      <c r="J22" s="792"/>
      <c r="K22" s="792"/>
      <c r="L22" s="792"/>
      <c r="M22" s="792"/>
      <c r="N22" s="792"/>
      <c r="O22" s="187" t="s">
        <v>200</v>
      </c>
    </row>
    <row r="23" spans="1:18" ht="14.5" customHeight="1" x14ac:dyDescent="0.35">
      <c r="A23" s="793" t="s">
        <v>189</v>
      </c>
      <c r="B23" s="793"/>
      <c r="C23" s="793"/>
      <c r="D23" s="793"/>
      <c r="E23" s="793"/>
      <c r="F23" s="793"/>
      <c r="G23" s="793"/>
      <c r="H23" s="793"/>
      <c r="I23" s="793"/>
      <c r="J23" s="793"/>
      <c r="K23" s="793"/>
      <c r="L23" s="793"/>
      <c r="M23" s="793"/>
      <c r="N23" s="793"/>
      <c r="O23" s="193"/>
    </row>
    <row r="24" spans="1:18" x14ac:dyDescent="0.35">
      <c r="A24" s="188" t="b">
        <v>0</v>
      </c>
      <c r="B24" s="788" t="s">
        <v>743</v>
      </c>
      <c r="C24" s="788"/>
      <c r="D24" s="788"/>
      <c r="E24" s="788"/>
      <c r="F24" s="788"/>
      <c r="G24" s="788"/>
      <c r="H24" s="788"/>
      <c r="I24" s="788"/>
      <c r="J24" s="788"/>
      <c r="K24" s="788"/>
      <c r="L24" s="788"/>
      <c r="M24" s="788"/>
      <c r="N24" s="788"/>
      <c r="O24" s="794" t="str">
        <f>REPT("|",27*O27)</f>
        <v/>
      </c>
    </row>
    <row r="25" spans="1:18" x14ac:dyDescent="0.35">
      <c r="A25" s="188" t="b">
        <v>0</v>
      </c>
      <c r="B25" s="788" t="s">
        <v>744</v>
      </c>
      <c r="C25" s="788"/>
      <c r="D25" s="788"/>
      <c r="E25" s="788"/>
      <c r="F25" s="788"/>
      <c r="G25" s="788"/>
      <c r="H25" s="788"/>
      <c r="I25" s="788"/>
      <c r="J25" s="788"/>
      <c r="K25" s="788"/>
      <c r="L25" s="788"/>
      <c r="M25" s="788"/>
      <c r="N25" s="788"/>
      <c r="O25" s="795"/>
    </row>
    <row r="26" spans="1:18" x14ac:dyDescent="0.35">
      <c r="A26" s="188" t="b">
        <v>0</v>
      </c>
      <c r="B26" s="788" t="s">
        <v>745</v>
      </c>
      <c r="C26" s="788"/>
      <c r="D26" s="788"/>
      <c r="E26" s="788"/>
      <c r="F26" s="788"/>
      <c r="G26" s="788"/>
      <c r="H26" s="788"/>
      <c r="I26" s="788"/>
      <c r="J26" s="788"/>
      <c r="K26" s="788"/>
      <c r="L26" s="788"/>
      <c r="M26" s="788"/>
      <c r="N26" s="788"/>
      <c r="O26" s="796"/>
    </row>
    <row r="27" spans="1:18" x14ac:dyDescent="0.35">
      <c r="O27" s="189">
        <f>AVERAGE(A24*1,A25*1,A26*1)</f>
        <v>0</v>
      </c>
    </row>
    <row r="28" spans="1:18" ht="15" thickBot="1" x14ac:dyDescent="0.4">
      <c r="O28" s="194"/>
    </row>
    <row r="29" spans="1:18" ht="14.5" customHeight="1" thickBot="1" x14ac:dyDescent="0.4">
      <c r="A29" s="793" t="s">
        <v>122</v>
      </c>
      <c r="B29" s="793"/>
      <c r="C29" s="793"/>
      <c r="D29" s="793"/>
      <c r="E29" s="793"/>
      <c r="F29" s="793"/>
      <c r="G29" s="793"/>
      <c r="H29" s="793"/>
      <c r="I29" s="793"/>
      <c r="J29" s="793"/>
      <c r="K29" s="793"/>
      <c r="L29" s="793"/>
      <c r="M29" s="793"/>
      <c r="N29" s="793"/>
      <c r="O29" s="187" t="s">
        <v>200</v>
      </c>
      <c r="Q29" s="184" t="e" vm="16">
        <v>#VALUE!</v>
      </c>
      <c r="R29" s="185" t="s">
        <v>557</v>
      </c>
    </row>
    <row r="30" spans="1:18" ht="14.5" customHeight="1" x14ac:dyDescent="0.35">
      <c r="A30" s="188" t="b">
        <v>0</v>
      </c>
      <c r="B30" s="788" t="s">
        <v>618</v>
      </c>
      <c r="C30" s="788"/>
      <c r="D30" s="788"/>
      <c r="E30" s="788"/>
      <c r="F30" s="788"/>
      <c r="G30" s="788"/>
      <c r="H30" s="788"/>
      <c r="I30" s="788"/>
      <c r="J30" s="788"/>
      <c r="K30" s="788"/>
      <c r="L30" s="788"/>
      <c r="M30" s="788"/>
      <c r="N30" s="788"/>
      <c r="O30" s="794" t="str">
        <f>REPT("|",45*O35)</f>
        <v/>
      </c>
    </row>
    <row r="31" spans="1:18" ht="14.5" customHeight="1" x14ac:dyDescent="0.35">
      <c r="A31" s="188" t="b">
        <v>0</v>
      </c>
      <c r="B31" s="788" t="s">
        <v>619</v>
      </c>
      <c r="C31" s="788"/>
      <c r="D31" s="788"/>
      <c r="E31" s="788"/>
      <c r="F31" s="788"/>
      <c r="G31" s="788"/>
      <c r="H31" s="788"/>
      <c r="I31" s="788"/>
      <c r="J31" s="788"/>
      <c r="K31" s="788"/>
      <c r="L31" s="788"/>
      <c r="M31" s="788"/>
      <c r="N31" s="788"/>
      <c r="O31" s="795"/>
    </row>
    <row r="32" spans="1:18" x14ac:dyDescent="0.35">
      <c r="A32" s="188" t="b">
        <v>0</v>
      </c>
      <c r="B32" s="788" t="s">
        <v>620</v>
      </c>
      <c r="C32" s="788"/>
      <c r="D32" s="788"/>
      <c r="E32" s="788"/>
      <c r="F32" s="788"/>
      <c r="G32" s="788"/>
      <c r="H32" s="788"/>
      <c r="I32" s="788"/>
      <c r="J32" s="788"/>
      <c r="K32" s="788"/>
      <c r="L32" s="788"/>
      <c r="M32" s="788"/>
      <c r="N32" s="788"/>
      <c r="O32" s="795"/>
    </row>
    <row r="33" spans="1:18" x14ac:dyDescent="0.35">
      <c r="A33" s="188" t="b">
        <v>0</v>
      </c>
      <c r="B33" s="788" t="s">
        <v>621</v>
      </c>
      <c r="C33" s="788"/>
      <c r="D33" s="788"/>
      <c r="E33" s="788"/>
      <c r="F33" s="788"/>
      <c r="G33" s="788"/>
      <c r="H33" s="788"/>
      <c r="I33" s="788"/>
      <c r="J33" s="788"/>
      <c r="K33" s="788"/>
      <c r="L33" s="788"/>
      <c r="M33" s="788"/>
      <c r="N33" s="788"/>
      <c r="O33" s="795"/>
    </row>
    <row r="34" spans="1:18" s="195" customFormat="1" x14ac:dyDescent="0.35">
      <c r="A34" s="188" t="b">
        <v>0</v>
      </c>
      <c r="B34" s="788" t="s">
        <v>622</v>
      </c>
      <c r="C34" s="788"/>
      <c r="D34" s="788"/>
      <c r="E34" s="788"/>
      <c r="F34" s="788"/>
      <c r="G34" s="788"/>
      <c r="H34" s="788"/>
      <c r="I34" s="788"/>
      <c r="J34" s="788"/>
      <c r="K34" s="788"/>
      <c r="L34" s="788"/>
      <c r="M34" s="788"/>
      <c r="N34" s="788"/>
      <c r="O34" s="796"/>
    </row>
    <row r="35" spans="1:18" s="195" customFormat="1" ht="13" x14ac:dyDescent="0.35">
      <c r="A35" s="191" t="s">
        <v>190</v>
      </c>
      <c r="B35" s="191"/>
      <c r="C35" s="191"/>
      <c r="D35" s="191"/>
      <c r="E35" s="191"/>
      <c r="F35" s="191"/>
      <c r="G35" s="191"/>
      <c r="H35" s="191"/>
      <c r="I35" s="191"/>
      <c r="J35" s="191"/>
      <c r="K35" s="191"/>
      <c r="L35" s="191"/>
      <c r="M35" s="191"/>
      <c r="O35" s="189">
        <f>AVERAGE(A30*1,A31*1,A32*1,A33*1,A34*1)</f>
        <v>0</v>
      </c>
    </row>
    <row r="36" spans="1:18" x14ac:dyDescent="0.35">
      <c r="A36" s="195" t="s">
        <v>764</v>
      </c>
      <c r="B36" s="195"/>
      <c r="C36" s="195"/>
      <c r="D36" s="195"/>
      <c r="E36" s="195"/>
      <c r="F36" s="195"/>
      <c r="G36" s="195"/>
      <c r="H36" s="195"/>
      <c r="I36" s="195"/>
      <c r="J36" s="195"/>
      <c r="K36" s="195"/>
      <c r="L36" s="195"/>
      <c r="M36" s="195"/>
      <c r="O36" s="195"/>
    </row>
    <row r="37" spans="1:18" ht="15" thickBot="1" x14ac:dyDescent="0.4">
      <c r="A37" s="195"/>
      <c r="B37" s="196"/>
      <c r="C37" s="196"/>
      <c r="D37" s="196"/>
      <c r="E37" s="196"/>
      <c r="F37" s="196"/>
      <c r="G37" s="196"/>
      <c r="H37" s="196"/>
      <c r="I37" s="196"/>
      <c r="J37" s="196"/>
      <c r="K37" s="196"/>
      <c r="L37" s="196"/>
      <c r="M37" s="196"/>
      <c r="N37" s="196"/>
      <c r="O37" s="195"/>
    </row>
    <row r="38" spans="1:18" ht="14.5" customHeight="1" thickBot="1" x14ac:dyDescent="0.4">
      <c r="A38" s="793" t="s">
        <v>123</v>
      </c>
      <c r="B38" s="793"/>
      <c r="C38" s="793"/>
      <c r="D38" s="793"/>
      <c r="E38" s="793"/>
      <c r="F38" s="793"/>
      <c r="G38" s="793"/>
      <c r="H38" s="793"/>
      <c r="I38" s="793"/>
      <c r="J38" s="793"/>
      <c r="K38" s="793"/>
      <c r="L38" s="793"/>
      <c r="M38" s="793"/>
      <c r="N38" s="793"/>
      <c r="O38" s="187" t="s">
        <v>200</v>
      </c>
      <c r="Q38" s="184" t="e" vm="16">
        <v>#VALUE!</v>
      </c>
      <c r="R38" s="185" t="s">
        <v>557</v>
      </c>
    </row>
    <row r="39" spans="1:18" x14ac:dyDescent="0.35">
      <c r="A39" s="188" t="b">
        <v>0</v>
      </c>
      <c r="B39" s="788" t="s">
        <v>623</v>
      </c>
      <c r="C39" s="788"/>
      <c r="D39" s="788"/>
      <c r="E39" s="788"/>
      <c r="F39" s="788"/>
      <c r="G39" s="788"/>
      <c r="H39" s="788"/>
      <c r="I39" s="788"/>
      <c r="J39" s="788"/>
      <c r="K39" s="788"/>
      <c r="L39" s="788"/>
      <c r="M39" s="788"/>
      <c r="N39" s="788"/>
      <c r="O39" s="794" t="str">
        <f>REPT("|",27*O42)</f>
        <v/>
      </c>
    </row>
    <row r="40" spans="1:18" x14ac:dyDescent="0.35">
      <c r="A40" s="188" t="b">
        <v>0</v>
      </c>
      <c r="B40" s="788" t="s">
        <v>624</v>
      </c>
      <c r="C40" s="788"/>
      <c r="D40" s="788"/>
      <c r="E40" s="788"/>
      <c r="F40" s="788"/>
      <c r="G40" s="788"/>
      <c r="H40" s="788"/>
      <c r="I40" s="788"/>
      <c r="J40" s="788"/>
      <c r="K40" s="788"/>
      <c r="L40" s="788"/>
      <c r="M40" s="788"/>
      <c r="N40" s="788"/>
      <c r="O40" s="795"/>
    </row>
    <row r="41" spans="1:18" s="195" customFormat="1" x14ac:dyDescent="0.35">
      <c r="A41" s="188" t="b">
        <v>0</v>
      </c>
      <c r="B41" s="788" t="s">
        <v>742</v>
      </c>
      <c r="C41" s="788"/>
      <c r="D41" s="788"/>
      <c r="E41" s="788"/>
      <c r="F41" s="788"/>
      <c r="G41" s="788"/>
      <c r="H41" s="788"/>
      <c r="I41" s="788"/>
      <c r="J41" s="788"/>
      <c r="K41" s="788"/>
      <c r="L41" s="788"/>
      <c r="M41" s="788"/>
      <c r="N41" s="788"/>
      <c r="O41" s="795"/>
    </row>
    <row r="42" spans="1:18" x14ac:dyDescent="0.35">
      <c r="A42" s="191" t="s">
        <v>191</v>
      </c>
      <c r="B42" s="191"/>
      <c r="C42" s="191"/>
      <c r="D42" s="191"/>
      <c r="E42" s="191"/>
      <c r="F42" s="191"/>
      <c r="G42" s="191"/>
      <c r="H42" s="191"/>
      <c r="I42" s="191"/>
      <c r="J42" s="191"/>
      <c r="K42" s="191"/>
      <c r="L42" s="191"/>
      <c r="M42" s="191"/>
      <c r="O42" s="189">
        <f>AVERAGE(A39*1,A40*1,A41*1)</f>
        <v>0</v>
      </c>
    </row>
    <row r="43" spans="1:18" ht="15" thickBot="1" x14ac:dyDescent="0.4">
      <c r="A43" s="195"/>
      <c r="B43" s="196"/>
      <c r="C43" s="196"/>
      <c r="D43" s="196"/>
      <c r="E43" s="196"/>
      <c r="F43" s="196"/>
      <c r="G43" s="196"/>
      <c r="H43" s="196"/>
      <c r="I43" s="196"/>
      <c r="J43" s="196"/>
      <c r="K43" s="196"/>
      <c r="L43" s="196"/>
      <c r="M43" s="196"/>
      <c r="N43" s="196"/>
      <c r="O43" s="195"/>
    </row>
    <row r="44" spans="1:18" ht="16" thickBot="1" x14ac:dyDescent="0.4">
      <c r="A44" s="793" t="s">
        <v>192</v>
      </c>
      <c r="B44" s="793"/>
      <c r="C44" s="793"/>
      <c r="D44" s="793"/>
      <c r="E44" s="793"/>
      <c r="F44" s="793"/>
      <c r="G44" s="793"/>
      <c r="H44" s="793"/>
      <c r="I44" s="793"/>
      <c r="J44" s="793"/>
      <c r="K44" s="793"/>
      <c r="L44" s="793"/>
      <c r="M44" s="793"/>
      <c r="N44" s="793"/>
      <c r="O44" s="187" t="s">
        <v>200</v>
      </c>
      <c r="Q44" s="184" t="e" vm="16">
        <v>#VALUE!</v>
      </c>
      <c r="R44" s="185" t="s">
        <v>557</v>
      </c>
    </row>
    <row r="45" spans="1:18" x14ac:dyDescent="0.35">
      <c r="A45" s="188" t="b">
        <v>0</v>
      </c>
      <c r="B45" s="788" t="s">
        <v>765</v>
      </c>
      <c r="C45" s="788"/>
      <c r="D45" s="788"/>
      <c r="E45" s="788"/>
      <c r="F45" s="788"/>
      <c r="G45" s="788"/>
      <c r="H45" s="788"/>
      <c r="I45" s="788"/>
      <c r="J45" s="788"/>
      <c r="K45" s="788"/>
      <c r="L45" s="788"/>
      <c r="M45" s="788"/>
      <c r="N45" s="788"/>
      <c r="O45" s="794" t="str">
        <f>REPT("|",37*O49)</f>
        <v/>
      </c>
    </row>
    <row r="46" spans="1:18" x14ac:dyDescent="0.35">
      <c r="A46" s="188" t="b">
        <v>0</v>
      </c>
      <c r="B46" s="788" t="s">
        <v>741</v>
      </c>
      <c r="C46" s="788"/>
      <c r="D46" s="788"/>
      <c r="E46" s="788"/>
      <c r="F46" s="788"/>
      <c r="G46" s="788"/>
      <c r="H46" s="788"/>
      <c r="I46" s="788"/>
      <c r="J46" s="788"/>
      <c r="K46" s="788"/>
      <c r="L46" s="788"/>
      <c r="M46" s="788"/>
      <c r="N46" s="788"/>
      <c r="O46" s="795"/>
    </row>
    <row r="47" spans="1:18" x14ac:dyDescent="0.35">
      <c r="A47" s="188" t="b">
        <v>0</v>
      </c>
      <c r="B47" s="788" t="s">
        <v>740</v>
      </c>
      <c r="C47" s="788"/>
      <c r="D47" s="788"/>
      <c r="E47" s="788"/>
      <c r="F47" s="788"/>
      <c r="G47" s="788"/>
      <c r="H47" s="788"/>
      <c r="I47" s="788"/>
      <c r="J47" s="788"/>
      <c r="K47" s="788"/>
      <c r="L47" s="788"/>
      <c r="M47" s="788"/>
      <c r="N47" s="788"/>
      <c r="O47" s="795"/>
    </row>
    <row r="48" spans="1:18" x14ac:dyDescent="0.35">
      <c r="A48" s="188" t="b">
        <v>0</v>
      </c>
      <c r="B48" s="788" t="s">
        <v>739</v>
      </c>
      <c r="C48" s="788"/>
      <c r="D48" s="788"/>
      <c r="E48" s="788"/>
      <c r="F48" s="788"/>
      <c r="G48" s="788"/>
      <c r="H48" s="788"/>
      <c r="I48" s="788"/>
      <c r="J48" s="788"/>
      <c r="K48" s="788"/>
      <c r="L48" s="788"/>
      <c r="M48" s="788"/>
      <c r="N48" s="788"/>
      <c r="O48" s="795"/>
    </row>
    <row r="49" spans="1:18" x14ac:dyDescent="0.35">
      <c r="B49" s="56"/>
      <c r="C49" s="56"/>
      <c r="D49" s="56"/>
      <c r="E49" s="56"/>
      <c r="F49" s="56"/>
      <c r="G49" s="56"/>
      <c r="H49" s="56"/>
      <c r="I49" s="56"/>
      <c r="J49" s="56"/>
      <c r="K49" s="56"/>
      <c r="L49" s="56"/>
      <c r="M49" s="56"/>
      <c r="N49" s="56"/>
      <c r="O49" s="189">
        <f>AVERAGE(A45*1,A46*1,A47*1,A48*1)</f>
        <v>0</v>
      </c>
    </row>
    <row r="50" spans="1:18" ht="15" thickBot="1" x14ac:dyDescent="0.4">
      <c r="B50" s="56"/>
      <c r="C50" s="56"/>
      <c r="D50" s="56"/>
      <c r="E50" s="56"/>
      <c r="F50" s="56"/>
      <c r="G50" s="56"/>
      <c r="H50" s="56"/>
      <c r="I50" s="56"/>
      <c r="J50" s="56"/>
      <c r="K50" s="56"/>
      <c r="L50" s="56"/>
      <c r="M50" s="56"/>
      <c r="N50" s="56"/>
    </row>
    <row r="51" spans="1:18" ht="16" thickBot="1" x14ac:dyDescent="0.4">
      <c r="A51" s="799" t="s">
        <v>193</v>
      </c>
      <c r="B51" s="800"/>
      <c r="C51" s="800"/>
      <c r="D51" s="800"/>
      <c r="E51" s="800"/>
      <c r="F51" s="800"/>
      <c r="G51" s="800"/>
      <c r="H51" s="800"/>
      <c r="I51" s="800"/>
      <c r="J51" s="800"/>
      <c r="K51" s="800"/>
      <c r="L51" s="800"/>
      <c r="M51" s="800"/>
      <c r="N51" s="801"/>
      <c r="O51" s="187" t="s">
        <v>200</v>
      </c>
      <c r="Q51" s="184" t="e" vm="16">
        <v>#VALUE!</v>
      </c>
      <c r="R51" s="185" t="s">
        <v>557</v>
      </c>
    </row>
    <row r="52" spans="1:18" x14ac:dyDescent="0.35">
      <c r="A52" s="188" t="b">
        <v>0</v>
      </c>
      <c r="B52" s="788" t="s">
        <v>735</v>
      </c>
      <c r="C52" s="788"/>
      <c r="D52" s="788"/>
      <c r="E52" s="788"/>
      <c r="F52" s="788"/>
      <c r="G52" s="788"/>
      <c r="H52" s="788"/>
      <c r="I52" s="788"/>
      <c r="J52" s="788"/>
      <c r="K52" s="788"/>
      <c r="L52" s="788"/>
      <c r="M52" s="788"/>
      <c r="N52" s="788"/>
      <c r="O52" s="794" t="str">
        <f>REPT("|",27*O55)</f>
        <v/>
      </c>
    </row>
    <row r="53" spans="1:18" x14ac:dyDescent="0.35">
      <c r="A53" s="188" t="b">
        <v>0</v>
      </c>
      <c r="B53" s="788" t="s">
        <v>736</v>
      </c>
      <c r="C53" s="788"/>
      <c r="D53" s="788"/>
      <c r="E53" s="788"/>
      <c r="F53" s="788"/>
      <c r="G53" s="788"/>
      <c r="H53" s="788"/>
      <c r="I53" s="788"/>
      <c r="J53" s="788"/>
      <c r="K53" s="788"/>
      <c r="L53" s="788"/>
      <c r="M53" s="788"/>
      <c r="N53" s="788"/>
      <c r="O53" s="795"/>
    </row>
    <row r="54" spans="1:18" x14ac:dyDescent="0.35">
      <c r="A54" s="188" t="b">
        <v>0</v>
      </c>
      <c r="B54" s="788" t="s">
        <v>737</v>
      </c>
      <c r="C54" s="788"/>
      <c r="D54" s="788"/>
      <c r="E54" s="788"/>
      <c r="F54" s="788"/>
      <c r="G54" s="788"/>
      <c r="H54" s="788"/>
      <c r="I54" s="788"/>
      <c r="J54" s="788"/>
      <c r="K54" s="788"/>
      <c r="L54" s="788"/>
      <c r="M54" s="788"/>
      <c r="N54" s="788"/>
      <c r="O54" s="795"/>
    </row>
    <row r="55" spans="1:18" x14ac:dyDescent="0.35">
      <c r="B55" s="56"/>
      <c r="C55" s="56"/>
      <c r="D55" s="56"/>
      <c r="E55" s="56"/>
      <c r="F55" s="56"/>
      <c r="G55" s="56"/>
      <c r="H55" s="56"/>
      <c r="I55" s="56"/>
      <c r="J55" s="56"/>
      <c r="K55" s="56"/>
      <c r="L55" s="56"/>
      <c r="M55" s="56"/>
      <c r="N55" s="56"/>
      <c r="O55" s="189">
        <f>AVERAGE(A52*1,A53*1,A54*1)</f>
        <v>0</v>
      </c>
    </row>
    <row r="56" spans="1:18" ht="15" thickBot="1" x14ac:dyDescent="0.4">
      <c r="B56" s="56"/>
      <c r="C56" s="56"/>
      <c r="D56" s="56"/>
      <c r="E56" s="56"/>
      <c r="F56" s="56"/>
      <c r="G56" s="56"/>
      <c r="H56" s="56"/>
      <c r="I56" s="56"/>
      <c r="J56" s="56"/>
      <c r="K56" s="56"/>
      <c r="L56" s="56"/>
      <c r="M56" s="56"/>
      <c r="N56" s="56"/>
    </row>
    <row r="57" spans="1:18" ht="16" thickBot="1" x14ac:dyDescent="0.4">
      <c r="A57" s="799" t="s">
        <v>194</v>
      </c>
      <c r="B57" s="800"/>
      <c r="C57" s="800"/>
      <c r="D57" s="800"/>
      <c r="E57" s="800"/>
      <c r="F57" s="800"/>
      <c r="G57" s="800"/>
      <c r="H57" s="800"/>
      <c r="I57" s="800"/>
      <c r="J57" s="800"/>
      <c r="K57" s="800"/>
      <c r="L57" s="800"/>
      <c r="M57" s="800"/>
      <c r="N57" s="801"/>
      <c r="O57" s="187" t="s">
        <v>200</v>
      </c>
      <c r="Q57" s="184" t="e" vm="16">
        <v>#VALUE!</v>
      </c>
      <c r="R57" s="185" t="s">
        <v>557</v>
      </c>
    </row>
    <row r="58" spans="1:18" x14ac:dyDescent="0.35">
      <c r="A58" s="188" t="b">
        <v>0</v>
      </c>
      <c r="B58" s="788" t="s">
        <v>629</v>
      </c>
      <c r="C58" s="788"/>
      <c r="D58" s="788"/>
      <c r="E58" s="788"/>
      <c r="F58" s="788"/>
      <c r="G58" s="788"/>
      <c r="H58" s="788"/>
      <c r="I58" s="788"/>
      <c r="J58" s="788"/>
      <c r="K58" s="788"/>
      <c r="L58" s="788"/>
      <c r="M58" s="788"/>
      <c r="N58" s="802"/>
      <c r="O58" s="794" t="str">
        <f>REPT("|",37*O62)</f>
        <v/>
      </c>
    </row>
    <row r="59" spans="1:18" x14ac:dyDescent="0.35">
      <c r="A59" s="188" t="b">
        <v>0</v>
      </c>
      <c r="B59" s="788" t="s">
        <v>738</v>
      </c>
      <c r="C59" s="788"/>
      <c r="D59" s="788"/>
      <c r="E59" s="788"/>
      <c r="F59" s="788"/>
      <c r="G59" s="788"/>
      <c r="H59" s="788"/>
      <c r="I59" s="788"/>
      <c r="J59" s="788"/>
      <c r="K59" s="788"/>
      <c r="L59" s="788"/>
      <c r="M59" s="788"/>
      <c r="N59" s="802"/>
      <c r="O59" s="795"/>
    </row>
    <row r="60" spans="1:18" x14ac:dyDescent="0.35">
      <c r="A60" s="188" t="b">
        <v>0</v>
      </c>
      <c r="B60" s="788" t="s">
        <v>628</v>
      </c>
      <c r="C60" s="788"/>
      <c r="D60" s="788"/>
      <c r="E60" s="788"/>
      <c r="F60" s="788"/>
      <c r="G60" s="788"/>
      <c r="H60" s="788"/>
      <c r="I60" s="788"/>
      <c r="J60" s="788"/>
      <c r="K60" s="788"/>
      <c r="L60" s="788"/>
      <c r="M60" s="788"/>
      <c r="N60" s="802"/>
      <c r="O60" s="795"/>
    </row>
    <row r="61" spans="1:18" x14ac:dyDescent="0.35">
      <c r="A61" s="188" t="b">
        <v>0</v>
      </c>
      <c r="B61" s="788" t="s">
        <v>774</v>
      </c>
      <c r="C61" s="788"/>
      <c r="D61" s="788"/>
      <c r="E61" s="788"/>
      <c r="F61" s="788"/>
      <c r="G61" s="788"/>
      <c r="H61" s="788"/>
      <c r="I61" s="788"/>
      <c r="J61" s="788"/>
      <c r="K61" s="788"/>
      <c r="L61" s="788"/>
      <c r="M61" s="788"/>
      <c r="N61" s="802"/>
      <c r="O61" s="795"/>
    </row>
    <row r="62" spans="1:18" x14ac:dyDescent="0.35">
      <c r="B62" s="56"/>
      <c r="C62" s="56"/>
      <c r="D62" s="56"/>
      <c r="E62" s="56"/>
      <c r="F62" s="56"/>
      <c r="G62" s="56"/>
      <c r="H62" s="56"/>
      <c r="I62" s="56"/>
      <c r="J62" s="56"/>
      <c r="K62" s="56"/>
      <c r="L62" s="56"/>
      <c r="M62" s="56"/>
      <c r="N62" s="56"/>
      <c r="O62" s="189">
        <f>AVERAGE(A58*1,A59*1,A60*1,A61*1)</f>
        <v>0</v>
      </c>
    </row>
    <row r="63" spans="1:18" ht="15" thickBot="1" x14ac:dyDescent="0.4">
      <c r="B63" s="56"/>
      <c r="C63" s="56"/>
      <c r="D63" s="56"/>
      <c r="E63" s="56"/>
      <c r="F63" s="56"/>
      <c r="G63" s="56"/>
      <c r="H63" s="56"/>
      <c r="I63" s="56"/>
      <c r="J63" s="56"/>
      <c r="K63" s="56"/>
      <c r="L63" s="56"/>
      <c r="M63" s="56"/>
      <c r="N63" s="56"/>
    </row>
    <row r="64" spans="1:18" ht="16" thickBot="1" x14ac:dyDescent="0.4">
      <c r="A64" s="799" t="s">
        <v>99</v>
      </c>
      <c r="B64" s="800"/>
      <c r="C64" s="800"/>
      <c r="D64" s="800"/>
      <c r="E64" s="800"/>
      <c r="F64" s="800"/>
      <c r="G64" s="800"/>
      <c r="H64" s="800"/>
      <c r="I64" s="800"/>
      <c r="J64" s="800"/>
      <c r="K64" s="800"/>
      <c r="L64" s="800"/>
      <c r="M64" s="800"/>
      <c r="N64" s="801"/>
      <c r="O64" s="187" t="s">
        <v>200</v>
      </c>
      <c r="Q64" s="184" t="e" vm="16">
        <v>#VALUE!</v>
      </c>
      <c r="R64" s="185" t="s">
        <v>557</v>
      </c>
    </row>
    <row r="65" spans="1:18" x14ac:dyDescent="0.35">
      <c r="A65" s="188" t="b">
        <v>0</v>
      </c>
      <c r="B65" s="788" t="s">
        <v>627</v>
      </c>
      <c r="C65" s="788"/>
      <c r="D65" s="788"/>
      <c r="E65" s="788"/>
      <c r="F65" s="788"/>
      <c r="G65" s="788"/>
      <c r="H65" s="788"/>
      <c r="I65" s="788"/>
      <c r="J65" s="788"/>
      <c r="K65" s="788"/>
      <c r="L65" s="788"/>
      <c r="M65" s="788"/>
      <c r="N65" s="788"/>
      <c r="O65" s="794" t="str">
        <f>REPT("|",27*O68)</f>
        <v/>
      </c>
    </row>
    <row r="66" spans="1:18" x14ac:dyDescent="0.35">
      <c r="A66" s="188" t="b">
        <v>0</v>
      </c>
      <c r="B66" s="788" t="s">
        <v>626</v>
      </c>
      <c r="C66" s="788"/>
      <c r="D66" s="788"/>
      <c r="E66" s="788"/>
      <c r="F66" s="788"/>
      <c r="G66" s="788"/>
      <c r="H66" s="788"/>
      <c r="I66" s="788"/>
      <c r="J66" s="788"/>
      <c r="K66" s="788"/>
      <c r="L66" s="788"/>
      <c r="M66" s="788"/>
      <c r="N66" s="788"/>
      <c r="O66" s="795"/>
    </row>
    <row r="67" spans="1:18" x14ac:dyDescent="0.35">
      <c r="A67" s="188" t="b">
        <v>0</v>
      </c>
      <c r="B67" s="788" t="s">
        <v>625</v>
      </c>
      <c r="C67" s="788"/>
      <c r="D67" s="788"/>
      <c r="E67" s="788"/>
      <c r="F67" s="788"/>
      <c r="G67" s="788"/>
      <c r="H67" s="788"/>
      <c r="I67" s="788"/>
      <c r="J67" s="788"/>
      <c r="K67" s="788"/>
      <c r="L67" s="788"/>
      <c r="M67" s="788"/>
      <c r="N67" s="788"/>
      <c r="O67" s="795"/>
    </row>
    <row r="68" spans="1:18" x14ac:dyDescent="0.35">
      <c r="O68" s="189">
        <f>AVERAGE(A65*1,A66*1,A67*1)</f>
        <v>0</v>
      </c>
    </row>
    <row r="70" spans="1:18" ht="15.5" x14ac:dyDescent="0.35">
      <c r="A70" s="805" t="s">
        <v>766</v>
      </c>
      <c r="B70" s="806"/>
      <c r="C70" s="806"/>
      <c r="D70" s="806"/>
      <c r="E70" s="806"/>
      <c r="F70" s="806"/>
      <c r="G70" s="806"/>
      <c r="H70" s="806"/>
      <c r="I70" s="806"/>
      <c r="J70" s="806"/>
      <c r="K70" s="806"/>
      <c r="L70" s="806"/>
      <c r="M70" s="806"/>
      <c r="N70" s="806"/>
      <c r="O70" s="807"/>
    </row>
    <row r="71" spans="1:18" ht="16" thickBot="1" x14ac:dyDescent="0.4">
      <c r="A71" s="186" t="s">
        <v>197</v>
      </c>
      <c r="B71" s="810" t="s">
        <v>198</v>
      </c>
      <c r="C71" s="811"/>
      <c r="D71" s="811"/>
      <c r="E71" s="811"/>
      <c r="F71" s="811"/>
      <c r="G71" s="811"/>
      <c r="H71" s="811"/>
      <c r="I71" s="811"/>
      <c r="J71" s="811"/>
      <c r="K71" s="811"/>
      <c r="L71" s="811"/>
      <c r="M71" s="811"/>
      <c r="N71" s="811"/>
      <c r="O71" s="812"/>
    </row>
    <row r="72" spans="1:18" ht="16" thickBot="1" x14ac:dyDescent="0.4">
      <c r="A72" s="799" t="s">
        <v>195</v>
      </c>
      <c r="B72" s="800"/>
      <c r="C72" s="800"/>
      <c r="D72" s="800"/>
      <c r="E72" s="800"/>
      <c r="F72" s="800"/>
      <c r="G72" s="800"/>
      <c r="H72" s="800"/>
      <c r="I72" s="800"/>
      <c r="J72" s="800"/>
      <c r="K72" s="800"/>
      <c r="L72" s="800"/>
      <c r="M72" s="800"/>
      <c r="N72" s="801"/>
      <c r="O72" s="187" t="s">
        <v>200</v>
      </c>
      <c r="Q72" s="184" t="e" vm="16">
        <v>#VALUE!</v>
      </c>
      <c r="R72" s="185" t="s">
        <v>557</v>
      </c>
    </row>
    <row r="73" spans="1:18" ht="14.5" customHeight="1" x14ac:dyDescent="0.35">
      <c r="A73" s="188" t="b">
        <v>0</v>
      </c>
      <c r="B73" s="788" t="s">
        <v>630</v>
      </c>
      <c r="C73" s="788"/>
      <c r="D73" s="788"/>
      <c r="E73" s="788"/>
      <c r="F73" s="788"/>
      <c r="G73" s="788"/>
      <c r="H73" s="788"/>
      <c r="I73" s="788"/>
      <c r="J73" s="788"/>
      <c r="K73" s="788"/>
      <c r="L73" s="788"/>
      <c r="M73" s="788"/>
      <c r="N73" s="788"/>
      <c r="O73" s="794" t="str">
        <f>REPT("|",36*O77)</f>
        <v/>
      </c>
    </row>
    <row r="74" spans="1:18" x14ac:dyDescent="0.35">
      <c r="A74" s="188" t="b">
        <v>0</v>
      </c>
      <c r="B74" s="788" t="s">
        <v>631</v>
      </c>
      <c r="C74" s="788"/>
      <c r="D74" s="788"/>
      <c r="E74" s="788"/>
      <c r="F74" s="788"/>
      <c r="G74" s="788"/>
      <c r="H74" s="788"/>
      <c r="I74" s="788"/>
      <c r="J74" s="788"/>
      <c r="K74" s="788"/>
      <c r="L74" s="788"/>
      <c r="M74" s="788"/>
      <c r="N74" s="788"/>
      <c r="O74" s="795"/>
    </row>
    <row r="75" spans="1:18" x14ac:dyDescent="0.35">
      <c r="A75" s="188" t="b">
        <v>0</v>
      </c>
      <c r="B75" s="788" t="s">
        <v>632</v>
      </c>
      <c r="C75" s="788"/>
      <c r="D75" s="788"/>
      <c r="E75" s="788"/>
      <c r="F75" s="788"/>
      <c r="G75" s="788"/>
      <c r="H75" s="788"/>
      <c r="I75" s="788"/>
      <c r="J75" s="788"/>
      <c r="K75" s="788"/>
      <c r="L75" s="788"/>
      <c r="M75" s="788"/>
      <c r="N75" s="788"/>
      <c r="O75" s="795"/>
    </row>
    <row r="76" spans="1:18" x14ac:dyDescent="0.35">
      <c r="A76" s="188" t="b">
        <v>0</v>
      </c>
      <c r="B76" s="788" t="s">
        <v>633</v>
      </c>
      <c r="C76" s="788"/>
      <c r="D76" s="788"/>
      <c r="E76" s="788"/>
      <c r="F76" s="788"/>
      <c r="G76" s="788"/>
      <c r="H76" s="788"/>
      <c r="I76" s="788"/>
      <c r="J76" s="788"/>
      <c r="K76" s="788"/>
      <c r="L76" s="788"/>
      <c r="M76" s="788"/>
      <c r="N76" s="788"/>
      <c r="O76" s="796"/>
    </row>
    <row r="77" spans="1:18" x14ac:dyDescent="0.35">
      <c r="A77" s="191" t="s">
        <v>767</v>
      </c>
      <c r="B77" s="191"/>
      <c r="C77" s="191"/>
      <c r="D77" s="191"/>
      <c r="E77" s="191"/>
      <c r="F77" s="191"/>
      <c r="G77" s="191"/>
      <c r="H77" s="191"/>
      <c r="I77" s="191"/>
      <c r="J77" s="191"/>
      <c r="K77" s="191"/>
      <c r="L77" s="191"/>
      <c r="M77" s="191"/>
      <c r="N77" s="192"/>
      <c r="O77" s="189">
        <f>AVERAGE(A73*1,A74*1,A75*1,A76*1)</f>
        <v>0</v>
      </c>
    </row>
    <row r="78" spans="1:18" ht="15" thickBot="1" x14ac:dyDescent="0.4">
      <c r="O78" s="194"/>
    </row>
    <row r="79" spans="1:18" ht="16" thickBot="1" x14ac:dyDescent="0.4">
      <c r="A79" s="197" t="s">
        <v>535</v>
      </c>
      <c r="B79" s="198"/>
      <c r="C79" s="198"/>
      <c r="D79" s="198"/>
      <c r="E79" s="198"/>
      <c r="F79" s="198"/>
      <c r="G79" s="198"/>
      <c r="H79" s="198"/>
      <c r="I79" s="198"/>
      <c r="J79" s="198"/>
      <c r="K79" s="198"/>
      <c r="L79" s="198"/>
      <c r="M79" s="198"/>
      <c r="N79" s="199"/>
      <c r="O79" s="187" t="s">
        <v>200</v>
      </c>
      <c r="Q79" s="184" t="e" vm="16">
        <v>#VALUE!</v>
      </c>
      <c r="R79" s="185" t="s">
        <v>557</v>
      </c>
    </row>
    <row r="80" spans="1:18" ht="15.65" customHeight="1" x14ac:dyDescent="0.35">
      <c r="A80" s="188" t="b">
        <v>0</v>
      </c>
      <c r="B80" s="788" t="s">
        <v>635</v>
      </c>
      <c r="C80" s="788"/>
      <c r="D80" s="788"/>
      <c r="E80" s="788"/>
      <c r="F80" s="788"/>
      <c r="G80" s="788"/>
      <c r="H80" s="788"/>
      <c r="I80" s="788"/>
      <c r="J80" s="788"/>
      <c r="K80" s="788"/>
      <c r="L80" s="788"/>
      <c r="M80" s="788"/>
      <c r="N80" s="788"/>
      <c r="O80" s="794" t="str">
        <f>REPT("|",83*O89)</f>
        <v/>
      </c>
    </row>
    <row r="81" spans="1:18" ht="14.5" customHeight="1" x14ac:dyDescent="0.35">
      <c r="A81" s="188" t="b">
        <v>0</v>
      </c>
      <c r="B81" s="788" t="s">
        <v>634</v>
      </c>
      <c r="C81" s="788"/>
      <c r="D81" s="788"/>
      <c r="E81" s="788"/>
      <c r="F81" s="788"/>
      <c r="G81" s="788"/>
      <c r="H81" s="788"/>
      <c r="I81" s="788"/>
      <c r="J81" s="788"/>
      <c r="K81" s="788"/>
      <c r="L81" s="788"/>
      <c r="M81" s="788"/>
      <c r="N81" s="788"/>
      <c r="O81" s="795"/>
    </row>
    <row r="82" spans="1:18" ht="14.5" customHeight="1" x14ac:dyDescent="0.35">
      <c r="A82" s="188" t="b">
        <v>0</v>
      </c>
      <c r="B82" s="788" t="s">
        <v>636</v>
      </c>
      <c r="C82" s="788"/>
      <c r="D82" s="788"/>
      <c r="E82" s="788"/>
      <c r="F82" s="788"/>
      <c r="G82" s="788"/>
      <c r="H82" s="788"/>
      <c r="I82" s="788"/>
      <c r="J82" s="788"/>
      <c r="K82" s="788"/>
      <c r="L82" s="788"/>
      <c r="M82" s="788"/>
      <c r="N82" s="788"/>
      <c r="O82" s="795"/>
    </row>
    <row r="83" spans="1:18" ht="14.5" customHeight="1" x14ac:dyDescent="0.35">
      <c r="A83" s="188" t="b">
        <v>0</v>
      </c>
      <c r="B83" s="788" t="s">
        <v>637</v>
      </c>
      <c r="C83" s="788"/>
      <c r="D83" s="788"/>
      <c r="E83" s="788"/>
      <c r="F83" s="788"/>
      <c r="G83" s="788"/>
      <c r="H83" s="788"/>
      <c r="I83" s="788"/>
      <c r="J83" s="788"/>
      <c r="K83" s="788"/>
      <c r="L83" s="788"/>
      <c r="M83" s="788"/>
      <c r="N83" s="788"/>
      <c r="O83" s="795"/>
    </row>
    <row r="84" spans="1:18" ht="14.5" customHeight="1" x14ac:dyDescent="0.35">
      <c r="A84" s="188" t="b">
        <v>0</v>
      </c>
      <c r="B84" s="788" t="s">
        <v>638</v>
      </c>
      <c r="C84" s="788"/>
      <c r="D84" s="788"/>
      <c r="E84" s="788"/>
      <c r="F84" s="788"/>
      <c r="G84" s="788"/>
      <c r="H84" s="788"/>
      <c r="I84" s="788"/>
      <c r="J84" s="788"/>
      <c r="K84" s="788"/>
      <c r="L84" s="788"/>
      <c r="M84" s="788"/>
      <c r="N84" s="788"/>
      <c r="O84" s="795"/>
    </row>
    <row r="85" spans="1:18" ht="14.5" customHeight="1" x14ac:dyDescent="0.35">
      <c r="A85" s="188" t="b">
        <v>0</v>
      </c>
      <c r="B85" s="788" t="s">
        <v>641</v>
      </c>
      <c r="C85" s="788"/>
      <c r="D85" s="788"/>
      <c r="E85" s="788"/>
      <c r="F85" s="788"/>
      <c r="G85" s="788"/>
      <c r="H85" s="788"/>
      <c r="I85" s="788"/>
      <c r="J85" s="788"/>
      <c r="K85" s="788"/>
      <c r="L85" s="788"/>
      <c r="M85" s="788"/>
      <c r="N85" s="788"/>
      <c r="O85" s="795"/>
    </row>
    <row r="86" spans="1:18" ht="14.5" customHeight="1" x14ac:dyDescent="0.35">
      <c r="A86" s="188" t="b">
        <v>0</v>
      </c>
      <c r="B86" s="788" t="s">
        <v>640</v>
      </c>
      <c r="C86" s="788"/>
      <c r="D86" s="788"/>
      <c r="E86" s="788"/>
      <c r="F86" s="788"/>
      <c r="G86" s="788"/>
      <c r="H86" s="788"/>
      <c r="I86" s="788"/>
      <c r="J86" s="788"/>
      <c r="K86" s="788"/>
      <c r="L86" s="788"/>
      <c r="M86" s="788"/>
      <c r="N86" s="788"/>
      <c r="O86" s="795"/>
    </row>
    <row r="87" spans="1:18" ht="14.5" customHeight="1" x14ac:dyDescent="0.35">
      <c r="A87" s="188" t="b">
        <v>0</v>
      </c>
      <c r="B87" s="788" t="s">
        <v>639</v>
      </c>
      <c r="C87" s="788"/>
      <c r="D87" s="788"/>
      <c r="E87" s="788"/>
      <c r="F87" s="788"/>
      <c r="G87" s="788"/>
      <c r="H87" s="788"/>
      <c r="I87" s="788"/>
      <c r="J87" s="788"/>
      <c r="K87" s="788"/>
      <c r="L87" s="788"/>
      <c r="M87" s="788"/>
      <c r="N87" s="788"/>
      <c r="O87" s="795"/>
    </row>
    <row r="88" spans="1:18" ht="14.5" customHeight="1" x14ac:dyDescent="0.35">
      <c r="A88" s="188" t="b">
        <v>0</v>
      </c>
      <c r="B88" s="788" t="s">
        <v>642</v>
      </c>
      <c r="C88" s="788"/>
      <c r="D88" s="788"/>
      <c r="E88" s="788"/>
      <c r="F88" s="788"/>
      <c r="G88" s="788"/>
      <c r="H88" s="788"/>
      <c r="I88" s="788"/>
      <c r="J88" s="788"/>
      <c r="K88" s="788"/>
      <c r="L88" s="788"/>
      <c r="M88" s="788"/>
      <c r="N88" s="788"/>
      <c r="O88" s="796"/>
    </row>
    <row r="89" spans="1:18" x14ac:dyDescent="0.35">
      <c r="B89" s="56"/>
      <c r="C89" s="56"/>
      <c r="D89" s="56"/>
      <c r="E89" s="56"/>
      <c r="F89" s="56"/>
      <c r="G89" s="56"/>
      <c r="H89" s="56"/>
      <c r="I89" s="56"/>
      <c r="J89" s="56"/>
      <c r="K89" s="56"/>
      <c r="L89" s="56"/>
      <c r="M89" s="56"/>
      <c r="N89" s="56"/>
      <c r="O89" s="189">
        <f>AVERAGE(A80*1,A81*1,A82*1,A83*1,A84*1,A85*1,A86*1,A87*1,A88*1)</f>
        <v>0</v>
      </c>
    </row>
    <row r="90" spans="1:18" ht="16" thickBot="1" x14ac:dyDescent="0.4">
      <c r="B90" s="56"/>
      <c r="C90" s="56"/>
      <c r="D90" s="56"/>
      <c r="E90" s="56"/>
      <c r="F90" s="56"/>
      <c r="G90" s="56"/>
      <c r="H90" s="56"/>
      <c r="I90" s="56"/>
      <c r="J90" s="56"/>
      <c r="K90" s="56"/>
      <c r="L90" s="56"/>
      <c r="M90" s="56"/>
      <c r="N90" s="56"/>
      <c r="O90" s="200"/>
    </row>
    <row r="91" spans="1:18" ht="16" thickBot="1" x14ac:dyDescent="0.4">
      <c r="A91" s="799" t="s">
        <v>542</v>
      </c>
      <c r="B91" s="800"/>
      <c r="C91" s="800"/>
      <c r="D91" s="800"/>
      <c r="E91" s="800"/>
      <c r="F91" s="800"/>
      <c r="G91" s="800"/>
      <c r="H91" s="800"/>
      <c r="I91" s="800"/>
      <c r="J91" s="800"/>
      <c r="K91" s="800"/>
      <c r="L91" s="800"/>
      <c r="M91" s="800"/>
      <c r="N91" s="801"/>
      <c r="O91" s="187" t="s">
        <v>200</v>
      </c>
      <c r="Q91" s="184" t="e" vm="16">
        <v>#VALUE!</v>
      </c>
      <c r="R91" s="185" t="s">
        <v>557</v>
      </c>
    </row>
    <row r="92" spans="1:18" ht="15.65" customHeight="1" x14ac:dyDescent="0.35">
      <c r="A92" s="57" t="b">
        <v>0</v>
      </c>
      <c r="B92" s="788" t="s">
        <v>643</v>
      </c>
      <c r="C92" s="788"/>
      <c r="D92" s="788"/>
      <c r="E92" s="788"/>
      <c r="F92" s="788"/>
      <c r="G92" s="788"/>
      <c r="H92" s="788"/>
      <c r="I92" s="788"/>
      <c r="J92" s="788"/>
      <c r="K92" s="788"/>
      <c r="L92" s="788"/>
      <c r="M92" s="788"/>
      <c r="N92" s="788"/>
      <c r="O92" s="794" t="str">
        <f>REPT("|",72*O99)</f>
        <v/>
      </c>
    </row>
    <row r="93" spans="1:18" x14ac:dyDescent="0.35">
      <c r="A93" s="188" t="b">
        <v>0</v>
      </c>
      <c r="B93" s="788" t="s">
        <v>644</v>
      </c>
      <c r="C93" s="788"/>
      <c r="D93" s="788"/>
      <c r="E93" s="788"/>
      <c r="F93" s="788"/>
      <c r="G93" s="788"/>
      <c r="H93" s="788"/>
      <c r="I93" s="788"/>
      <c r="J93" s="788"/>
      <c r="K93" s="788"/>
      <c r="L93" s="788"/>
      <c r="M93" s="788"/>
      <c r="N93" s="788"/>
      <c r="O93" s="795"/>
    </row>
    <row r="94" spans="1:18" x14ac:dyDescent="0.35">
      <c r="A94" s="188" t="b">
        <v>0</v>
      </c>
      <c r="B94" s="788" t="s">
        <v>645</v>
      </c>
      <c r="C94" s="788"/>
      <c r="D94" s="788"/>
      <c r="E94" s="788"/>
      <c r="F94" s="788"/>
      <c r="G94" s="788"/>
      <c r="H94" s="788"/>
      <c r="I94" s="788"/>
      <c r="J94" s="788"/>
      <c r="K94" s="788"/>
      <c r="L94" s="788"/>
      <c r="M94" s="788"/>
      <c r="N94" s="788"/>
      <c r="O94" s="795"/>
    </row>
    <row r="95" spans="1:18" x14ac:dyDescent="0.35">
      <c r="A95" s="188" t="b">
        <v>0</v>
      </c>
      <c r="B95" s="788" t="s">
        <v>646</v>
      </c>
      <c r="C95" s="788"/>
      <c r="D95" s="788"/>
      <c r="E95" s="788"/>
      <c r="F95" s="788"/>
      <c r="G95" s="788"/>
      <c r="H95" s="788"/>
      <c r="I95" s="788"/>
      <c r="J95" s="788"/>
      <c r="K95" s="788"/>
      <c r="L95" s="788"/>
      <c r="M95" s="788"/>
      <c r="N95" s="788"/>
      <c r="O95" s="795"/>
    </row>
    <row r="96" spans="1:18" x14ac:dyDescent="0.35">
      <c r="A96" s="188" t="b">
        <v>0</v>
      </c>
      <c r="B96" s="788" t="s">
        <v>647</v>
      </c>
      <c r="C96" s="788"/>
      <c r="D96" s="788"/>
      <c r="E96" s="788"/>
      <c r="F96" s="788"/>
      <c r="G96" s="788"/>
      <c r="H96" s="788"/>
      <c r="I96" s="788"/>
      <c r="J96" s="788"/>
      <c r="K96" s="788"/>
      <c r="L96" s="788"/>
      <c r="M96" s="788"/>
      <c r="N96" s="788"/>
      <c r="O96" s="795"/>
    </row>
    <row r="97" spans="1:18" x14ac:dyDescent="0.35">
      <c r="A97" s="188" t="b">
        <v>0</v>
      </c>
      <c r="B97" s="788" t="s">
        <v>648</v>
      </c>
      <c r="C97" s="788"/>
      <c r="D97" s="788"/>
      <c r="E97" s="788"/>
      <c r="F97" s="788"/>
      <c r="G97" s="788"/>
      <c r="H97" s="788"/>
      <c r="I97" s="788"/>
      <c r="J97" s="788"/>
      <c r="K97" s="788"/>
      <c r="L97" s="788"/>
      <c r="M97" s="788"/>
      <c r="N97" s="788"/>
      <c r="O97" s="795"/>
    </row>
    <row r="98" spans="1:18" x14ac:dyDescent="0.35">
      <c r="A98" s="188" t="b">
        <v>0</v>
      </c>
      <c r="B98" s="788" t="s">
        <v>818</v>
      </c>
      <c r="C98" s="788"/>
      <c r="D98" s="788"/>
      <c r="E98" s="788"/>
      <c r="F98" s="788"/>
      <c r="G98" s="788"/>
      <c r="H98" s="788"/>
      <c r="I98" s="788"/>
      <c r="J98" s="788"/>
      <c r="K98" s="788"/>
      <c r="L98" s="788"/>
      <c r="M98" s="788"/>
      <c r="N98" s="788"/>
      <c r="O98" s="796"/>
    </row>
    <row r="99" spans="1:18" x14ac:dyDescent="0.35">
      <c r="B99" s="56"/>
      <c r="C99" s="56"/>
      <c r="D99" s="56"/>
      <c r="E99" s="56"/>
      <c r="F99" s="56"/>
      <c r="G99" s="56"/>
      <c r="H99" s="56"/>
      <c r="I99" s="56"/>
      <c r="J99" s="56"/>
      <c r="K99" s="56"/>
      <c r="L99" s="56"/>
      <c r="M99" s="56"/>
      <c r="N99" s="56"/>
      <c r="O99" s="189">
        <f>AVERAGE(A98*1,A97*1,A96*1,A95*1,A94*1,A93*1,A92*1)</f>
        <v>0</v>
      </c>
    </row>
    <row r="100" spans="1:18" ht="16" thickBot="1" x14ac:dyDescent="0.4">
      <c r="B100" s="56"/>
      <c r="C100" s="56"/>
      <c r="D100" s="56"/>
      <c r="E100" s="56"/>
      <c r="F100" s="56"/>
      <c r="G100" s="56"/>
      <c r="H100" s="56"/>
      <c r="I100" s="56"/>
      <c r="J100" s="56"/>
      <c r="K100" s="56"/>
      <c r="L100" s="56"/>
      <c r="M100" s="56"/>
      <c r="N100" s="56"/>
      <c r="O100" s="200"/>
    </row>
    <row r="101" spans="1:18" ht="16" thickBot="1" x14ac:dyDescent="0.4">
      <c r="A101" s="799" t="s">
        <v>540</v>
      </c>
      <c r="B101" s="800"/>
      <c r="C101" s="800"/>
      <c r="D101" s="800"/>
      <c r="E101" s="800"/>
      <c r="F101" s="800"/>
      <c r="G101" s="800"/>
      <c r="H101" s="800"/>
      <c r="I101" s="800"/>
      <c r="J101" s="800"/>
      <c r="K101" s="800"/>
      <c r="L101" s="800"/>
      <c r="M101" s="800"/>
      <c r="N101" s="801"/>
      <c r="O101" s="187" t="s">
        <v>200</v>
      </c>
      <c r="Q101" s="184" t="e" vm="16">
        <v>#VALUE!</v>
      </c>
      <c r="R101" s="185" t="s">
        <v>557</v>
      </c>
    </row>
    <row r="102" spans="1:18" x14ac:dyDescent="0.35">
      <c r="A102" s="188" t="b">
        <v>0</v>
      </c>
      <c r="B102" s="788" t="s">
        <v>649</v>
      </c>
      <c r="C102" s="788"/>
      <c r="D102" s="788"/>
      <c r="E102" s="788"/>
      <c r="F102" s="788"/>
      <c r="G102" s="788"/>
      <c r="H102" s="788"/>
      <c r="I102" s="788"/>
      <c r="J102" s="788"/>
      <c r="K102" s="788"/>
      <c r="L102" s="788"/>
      <c r="M102" s="788"/>
      <c r="N102" s="788"/>
      <c r="O102" s="794" t="str">
        <f>REPT("|",52*O107)</f>
        <v/>
      </c>
    </row>
    <row r="103" spans="1:18" x14ac:dyDescent="0.35">
      <c r="A103" s="188" t="b">
        <v>0</v>
      </c>
      <c r="B103" s="788" t="s">
        <v>692</v>
      </c>
      <c r="C103" s="788"/>
      <c r="D103" s="788"/>
      <c r="E103" s="788"/>
      <c r="F103" s="788"/>
      <c r="G103" s="788"/>
      <c r="H103" s="788"/>
      <c r="I103" s="788"/>
      <c r="J103" s="788"/>
      <c r="K103" s="788"/>
      <c r="L103" s="788"/>
      <c r="M103" s="788"/>
      <c r="N103" s="788"/>
      <c r="O103" s="795"/>
    </row>
    <row r="104" spans="1:18" x14ac:dyDescent="0.35">
      <c r="A104" s="188" t="b">
        <v>0</v>
      </c>
      <c r="B104" s="788" t="s">
        <v>693</v>
      </c>
      <c r="C104" s="788"/>
      <c r="D104" s="788"/>
      <c r="E104" s="788"/>
      <c r="F104" s="788"/>
      <c r="G104" s="788"/>
      <c r="H104" s="788"/>
      <c r="I104" s="788"/>
      <c r="J104" s="788"/>
      <c r="K104" s="788"/>
      <c r="L104" s="788"/>
      <c r="M104" s="788"/>
      <c r="N104" s="788"/>
      <c r="O104" s="795"/>
    </row>
    <row r="105" spans="1:18" x14ac:dyDescent="0.35">
      <c r="A105" s="188" t="b">
        <v>0</v>
      </c>
      <c r="B105" s="788" t="s">
        <v>694</v>
      </c>
      <c r="C105" s="788"/>
      <c r="D105" s="788"/>
      <c r="E105" s="788"/>
      <c r="F105" s="788"/>
      <c r="G105" s="788"/>
      <c r="H105" s="788"/>
      <c r="I105" s="788"/>
      <c r="J105" s="788"/>
      <c r="K105" s="788"/>
      <c r="L105" s="788"/>
      <c r="M105" s="788"/>
      <c r="N105" s="788"/>
      <c r="O105" s="795"/>
    </row>
    <row r="106" spans="1:18" x14ac:dyDescent="0.35">
      <c r="A106" s="188" t="b">
        <v>0</v>
      </c>
      <c r="B106" s="788" t="s">
        <v>695</v>
      </c>
      <c r="C106" s="788"/>
      <c r="D106" s="788"/>
      <c r="E106" s="788"/>
      <c r="F106" s="788"/>
      <c r="G106" s="788"/>
      <c r="H106" s="788"/>
      <c r="I106" s="788"/>
      <c r="J106" s="788"/>
      <c r="K106" s="788"/>
      <c r="L106" s="788"/>
      <c r="M106" s="788"/>
      <c r="N106" s="788"/>
      <c r="O106" s="796"/>
    </row>
    <row r="107" spans="1:18" x14ac:dyDescent="0.35">
      <c r="A107" s="201" t="s">
        <v>534</v>
      </c>
      <c r="B107" s="202"/>
      <c r="C107" s="202"/>
      <c r="D107" s="202"/>
      <c r="E107" s="202"/>
      <c r="F107" s="202"/>
      <c r="G107" s="203"/>
      <c r="H107" s="203"/>
      <c r="I107" s="203"/>
      <c r="J107" s="203"/>
      <c r="K107" s="203"/>
      <c r="L107" s="203"/>
      <c r="M107" s="203"/>
      <c r="O107" s="189">
        <f>AVERAGE(A102*1,A103*1,A104*1,A105*1,A106*1)</f>
        <v>0</v>
      </c>
    </row>
    <row r="108" spans="1:18" x14ac:dyDescent="0.35">
      <c r="A108" s="202" t="s">
        <v>94</v>
      </c>
      <c r="B108" s="202"/>
      <c r="C108" s="202"/>
      <c r="D108" s="202"/>
      <c r="E108" s="202"/>
      <c r="F108" s="203"/>
      <c r="G108" s="203"/>
      <c r="H108" s="203"/>
      <c r="I108" s="203"/>
      <c r="J108" s="203"/>
      <c r="K108" s="202" t="s">
        <v>35</v>
      </c>
      <c r="L108" s="203"/>
      <c r="M108" s="203"/>
    </row>
    <row r="109" spans="1:18" x14ac:dyDescent="0.35">
      <c r="A109" s="202" t="s">
        <v>95</v>
      </c>
      <c r="B109" s="202"/>
      <c r="C109" s="202"/>
      <c r="D109" s="202"/>
      <c r="E109" s="202"/>
      <c r="F109" s="203"/>
      <c r="G109" s="203"/>
      <c r="H109" s="203"/>
      <c r="I109" s="203"/>
      <c r="J109" s="203"/>
      <c r="K109" s="202" t="s">
        <v>40</v>
      </c>
      <c r="L109" s="203"/>
      <c r="M109" s="203"/>
    </row>
    <row r="110" spans="1:18" x14ac:dyDescent="0.35">
      <c r="A110" s="202" t="s">
        <v>36</v>
      </c>
      <c r="B110" s="202"/>
      <c r="C110" s="202"/>
      <c r="D110" s="202"/>
      <c r="E110" s="202"/>
      <c r="F110" s="203"/>
      <c r="G110" s="203"/>
      <c r="H110" s="203"/>
      <c r="I110" s="203"/>
      <c r="J110" s="203"/>
      <c r="K110" s="202" t="s">
        <v>37</v>
      </c>
      <c r="L110" s="203"/>
      <c r="M110" s="203"/>
    </row>
    <row r="111" spans="1:18" x14ac:dyDescent="0.35">
      <c r="A111" s="202" t="s">
        <v>38</v>
      </c>
      <c r="B111" s="202"/>
      <c r="C111" s="202"/>
      <c r="D111" s="202"/>
      <c r="E111" s="202"/>
      <c r="F111" s="203"/>
      <c r="G111" s="203"/>
      <c r="H111" s="203"/>
      <c r="I111" s="203"/>
      <c r="J111" s="203"/>
      <c r="K111" s="202" t="s">
        <v>39</v>
      </c>
      <c r="L111" s="203"/>
      <c r="M111" s="203"/>
    </row>
    <row r="112" spans="1:18" ht="15" thickBot="1" x14ac:dyDescent="0.4">
      <c r="A112" s="202"/>
      <c r="B112" s="202"/>
      <c r="C112" s="202"/>
      <c r="D112" s="202"/>
      <c r="E112" s="202"/>
      <c r="F112" s="203"/>
      <c r="G112" s="203"/>
      <c r="H112" s="203"/>
      <c r="I112" s="203"/>
      <c r="J112" s="203"/>
      <c r="K112" s="202"/>
      <c r="L112" s="203"/>
      <c r="M112" s="203"/>
    </row>
    <row r="113" spans="1:18" ht="16" thickBot="1" x14ac:dyDescent="0.4">
      <c r="A113" s="799" t="s">
        <v>536</v>
      </c>
      <c r="B113" s="800"/>
      <c r="C113" s="800"/>
      <c r="D113" s="800"/>
      <c r="E113" s="800"/>
      <c r="F113" s="800"/>
      <c r="G113" s="800"/>
      <c r="H113" s="800"/>
      <c r="I113" s="800"/>
      <c r="J113" s="800"/>
      <c r="K113" s="800"/>
      <c r="L113" s="800"/>
      <c r="M113" s="800"/>
      <c r="N113" s="801"/>
      <c r="O113" s="187" t="s">
        <v>200</v>
      </c>
      <c r="Q113" s="184" t="e" vm="16">
        <v>#VALUE!</v>
      </c>
      <c r="R113" s="185" t="s">
        <v>557</v>
      </c>
    </row>
    <row r="114" spans="1:18" x14ac:dyDescent="0.35">
      <c r="A114" s="188" t="b">
        <v>0</v>
      </c>
      <c r="B114" s="788" t="s">
        <v>696</v>
      </c>
      <c r="C114" s="788"/>
      <c r="D114" s="788"/>
      <c r="E114" s="788"/>
      <c r="F114" s="788"/>
      <c r="G114" s="788"/>
      <c r="H114" s="788"/>
      <c r="I114" s="788"/>
      <c r="J114" s="788"/>
      <c r="K114" s="788"/>
      <c r="L114" s="788"/>
      <c r="M114" s="788"/>
      <c r="N114" s="788"/>
      <c r="O114" s="794" t="str">
        <f>REPT("|",52*O119)</f>
        <v/>
      </c>
    </row>
    <row r="115" spans="1:18" x14ac:dyDescent="0.35">
      <c r="A115" s="188" t="b">
        <v>0</v>
      </c>
      <c r="B115" s="788" t="s">
        <v>697</v>
      </c>
      <c r="C115" s="788"/>
      <c r="D115" s="788"/>
      <c r="E115" s="788"/>
      <c r="F115" s="788"/>
      <c r="G115" s="788"/>
      <c r="H115" s="788"/>
      <c r="I115" s="788"/>
      <c r="J115" s="788"/>
      <c r="K115" s="788"/>
      <c r="L115" s="788"/>
      <c r="M115" s="788"/>
      <c r="N115" s="788"/>
      <c r="O115" s="795"/>
    </row>
    <row r="116" spans="1:18" x14ac:dyDescent="0.35">
      <c r="A116" s="188" t="b">
        <v>0</v>
      </c>
      <c r="B116" s="788" t="s">
        <v>698</v>
      </c>
      <c r="C116" s="788"/>
      <c r="D116" s="788"/>
      <c r="E116" s="788"/>
      <c r="F116" s="788"/>
      <c r="G116" s="788"/>
      <c r="H116" s="788"/>
      <c r="I116" s="788"/>
      <c r="J116" s="788"/>
      <c r="K116" s="788"/>
      <c r="L116" s="788"/>
      <c r="M116" s="788"/>
      <c r="N116" s="788"/>
      <c r="O116" s="795"/>
    </row>
    <row r="117" spans="1:18" x14ac:dyDescent="0.35">
      <c r="A117" s="188" t="b">
        <v>0</v>
      </c>
      <c r="B117" s="788" t="s">
        <v>699</v>
      </c>
      <c r="C117" s="788"/>
      <c r="D117" s="788"/>
      <c r="E117" s="788"/>
      <c r="F117" s="788"/>
      <c r="G117" s="788"/>
      <c r="H117" s="788"/>
      <c r="I117" s="788"/>
      <c r="J117" s="788"/>
      <c r="K117" s="788"/>
      <c r="L117" s="788"/>
      <c r="M117" s="788"/>
      <c r="N117" s="788"/>
      <c r="O117" s="795"/>
    </row>
    <row r="118" spans="1:18" x14ac:dyDescent="0.35">
      <c r="A118" s="188" t="b">
        <v>0</v>
      </c>
      <c r="B118" s="788" t="s">
        <v>700</v>
      </c>
      <c r="C118" s="788"/>
      <c r="D118" s="788"/>
      <c r="E118" s="788"/>
      <c r="F118" s="788"/>
      <c r="G118" s="788"/>
      <c r="H118" s="788"/>
      <c r="I118" s="788"/>
      <c r="J118" s="788"/>
      <c r="K118" s="788"/>
      <c r="L118" s="788"/>
      <c r="M118" s="788"/>
      <c r="N118" s="788"/>
      <c r="O118" s="796"/>
    </row>
    <row r="119" spans="1:18" x14ac:dyDescent="0.35">
      <c r="B119" s="56"/>
      <c r="O119" s="189">
        <f>AVERAGE(A114*1,A115*1,A116*1,A117*1,A118*1)</f>
        <v>0</v>
      </c>
    </row>
    <row r="120" spans="1:18" ht="16" thickBot="1" x14ac:dyDescent="0.4">
      <c r="B120" s="56"/>
      <c r="O120" s="200"/>
    </row>
    <row r="121" spans="1:18" ht="16" thickBot="1" x14ac:dyDescent="0.4">
      <c r="A121" s="799" t="s">
        <v>537</v>
      </c>
      <c r="B121" s="800"/>
      <c r="C121" s="800"/>
      <c r="D121" s="800"/>
      <c r="E121" s="800"/>
      <c r="F121" s="800"/>
      <c r="G121" s="800"/>
      <c r="H121" s="800"/>
      <c r="I121" s="800"/>
      <c r="J121" s="800"/>
      <c r="K121" s="800"/>
      <c r="L121" s="800"/>
      <c r="M121" s="800"/>
      <c r="N121" s="801"/>
      <c r="O121" s="187" t="s">
        <v>200</v>
      </c>
      <c r="Q121" s="184" t="e" vm="16">
        <v>#VALUE!</v>
      </c>
      <c r="R121" s="185" t="s">
        <v>557</v>
      </c>
    </row>
    <row r="122" spans="1:18" ht="14.5" customHeight="1" x14ac:dyDescent="0.35">
      <c r="A122" s="188" t="b">
        <v>0</v>
      </c>
      <c r="B122" s="788" t="s">
        <v>780</v>
      </c>
      <c r="C122" s="788"/>
      <c r="D122" s="788"/>
      <c r="E122" s="788"/>
      <c r="F122" s="788"/>
      <c r="G122" s="788"/>
      <c r="H122" s="788"/>
      <c r="I122" s="788"/>
      <c r="J122" s="788"/>
      <c r="K122" s="788"/>
      <c r="L122" s="788"/>
      <c r="M122" s="788"/>
      <c r="N122" s="788"/>
      <c r="O122" s="208" t="str">
        <f>REPT("|",10*O123)</f>
        <v/>
      </c>
    </row>
    <row r="123" spans="1:18" x14ac:dyDescent="0.35">
      <c r="B123" s="56"/>
      <c r="C123" s="56"/>
      <c r="D123" s="56"/>
      <c r="E123" s="56"/>
      <c r="F123" s="56"/>
      <c r="G123" s="56"/>
      <c r="H123" s="56"/>
      <c r="I123" s="56"/>
      <c r="J123" s="56"/>
      <c r="K123" s="56"/>
      <c r="L123" s="56"/>
      <c r="M123" s="56"/>
      <c r="N123" s="56"/>
      <c r="O123" s="189">
        <f>AVERAGE(A122*1)</f>
        <v>0</v>
      </c>
    </row>
    <row r="124" spans="1:18" ht="15" thickBot="1" x14ac:dyDescent="0.4">
      <c r="B124" s="56"/>
      <c r="C124" s="56"/>
      <c r="D124" s="56"/>
      <c r="E124" s="56"/>
      <c r="F124" s="56"/>
      <c r="G124" s="56"/>
      <c r="H124" s="56"/>
      <c r="I124" s="56"/>
      <c r="J124" s="56"/>
      <c r="K124" s="56"/>
      <c r="L124" s="56"/>
      <c r="M124" s="56"/>
      <c r="N124" s="56"/>
      <c r="O124" s="204"/>
    </row>
    <row r="125" spans="1:18" ht="14.5" customHeight="1" thickBot="1" x14ac:dyDescent="0.4">
      <c r="A125" s="793" t="s">
        <v>350</v>
      </c>
      <c r="B125" s="793"/>
      <c r="C125" s="793"/>
      <c r="D125" s="793"/>
      <c r="E125" s="793"/>
      <c r="F125" s="793"/>
      <c r="G125" s="793"/>
      <c r="H125" s="793"/>
      <c r="I125" s="793"/>
      <c r="J125" s="793"/>
      <c r="K125" s="793"/>
      <c r="L125" s="793"/>
      <c r="M125" s="793"/>
      <c r="N125" s="793"/>
      <c r="O125" s="187" t="s">
        <v>200</v>
      </c>
      <c r="Q125" s="184" t="e" vm="16">
        <v>#VALUE!</v>
      </c>
      <c r="R125" s="185" t="s">
        <v>557</v>
      </c>
    </row>
    <row r="126" spans="1:18" x14ac:dyDescent="0.35">
      <c r="A126" s="188" t="b">
        <v>0</v>
      </c>
      <c r="B126" s="788" t="s">
        <v>701</v>
      </c>
      <c r="C126" s="788"/>
      <c r="D126" s="788"/>
      <c r="E126" s="788"/>
      <c r="F126" s="788"/>
      <c r="G126" s="788"/>
      <c r="H126" s="788"/>
      <c r="I126" s="788"/>
      <c r="J126" s="788"/>
      <c r="K126" s="788"/>
      <c r="L126" s="788"/>
      <c r="M126" s="788"/>
      <c r="N126" s="802"/>
      <c r="O126" s="794" t="str">
        <f>REPT("|",40*O130)</f>
        <v/>
      </c>
    </row>
    <row r="127" spans="1:18" x14ac:dyDescent="0.35">
      <c r="A127" s="188" t="b">
        <v>0</v>
      </c>
      <c r="B127" s="788" t="s">
        <v>702</v>
      </c>
      <c r="C127" s="788"/>
      <c r="D127" s="788"/>
      <c r="E127" s="788"/>
      <c r="F127" s="788"/>
      <c r="G127" s="788"/>
      <c r="H127" s="788"/>
      <c r="I127" s="788"/>
      <c r="J127" s="788"/>
      <c r="K127" s="788"/>
      <c r="L127" s="788"/>
      <c r="M127" s="788"/>
      <c r="N127" s="802"/>
      <c r="O127" s="795"/>
    </row>
    <row r="128" spans="1:18" x14ac:dyDescent="0.35">
      <c r="A128" s="188" t="b">
        <v>0</v>
      </c>
      <c r="B128" s="788" t="s">
        <v>703</v>
      </c>
      <c r="C128" s="788"/>
      <c r="D128" s="788"/>
      <c r="E128" s="788"/>
      <c r="F128" s="788"/>
      <c r="G128" s="788"/>
      <c r="H128" s="788"/>
      <c r="I128" s="788"/>
      <c r="J128" s="788"/>
      <c r="K128" s="788"/>
      <c r="L128" s="788"/>
      <c r="M128" s="788"/>
      <c r="N128" s="802"/>
      <c r="O128" s="795"/>
    </row>
    <row r="129" spans="1:18" x14ac:dyDescent="0.35">
      <c r="A129" s="188" t="b">
        <v>0</v>
      </c>
      <c r="B129" s="788" t="s">
        <v>704</v>
      </c>
      <c r="C129" s="788"/>
      <c r="D129" s="788"/>
      <c r="E129" s="788"/>
      <c r="F129" s="788"/>
      <c r="G129" s="788"/>
      <c r="H129" s="788"/>
      <c r="I129" s="788"/>
      <c r="J129" s="788"/>
      <c r="K129" s="788"/>
      <c r="L129" s="788"/>
      <c r="M129" s="788"/>
      <c r="N129" s="802"/>
      <c r="O129" s="795"/>
    </row>
    <row r="130" spans="1:18" x14ac:dyDescent="0.35">
      <c r="B130" s="56"/>
      <c r="C130" s="56"/>
      <c r="D130" s="56"/>
      <c r="E130" s="56"/>
      <c r="F130" s="56"/>
      <c r="G130" s="56"/>
      <c r="H130" s="56"/>
      <c r="I130" s="56"/>
      <c r="J130" s="56"/>
      <c r="K130" s="56"/>
      <c r="L130" s="56"/>
      <c r="M130" s="56"/>
      <c r="N130" s="56"/>
      <c r="O130" s="189">
        <f>AVERAGE(A126*1,A127*1,A128*1,A129*1)</f>
        <v>0</v>
      </c>
    </row>
    <row r="131" spans="1:18" ht="15" thickBot="1" x14ac:dyDescent="0.4">
      <c r="B131" s="56"/>
      <c r="C131" s="56"/>
      <c r="D131" s="56"/>
      <c r="E131" s="56"/>
      <c r="F131" s="56"/>
      <c r="G131" s="56"/>
      <c r="H131" s="56"/>
      <c r="I131" s="56"/>
      <c r="J131" s="56"/>
      <c r="K131" s="56"/>
      <c r="L131" s="56"/>
      <c r="M131" s="56"/>
      <c r="N131" s="56"/>
    </row>
    <row r="132" spans="1:18" ht="16" thickBot="1" x14ac:dyDescent="0.4">
      <c r="A132" s="808" t="s">
        <v>819</v>
      </c>
      <c r="B132" s="809"/>
      <c r="C132" s="809"/>
      <c r="D132" s="809"/>
      <c r="E132" s="809"/>
      <c r="F132" s="809"/>
      <c r="G132" s="809"/>
      <c r="H132" s="809"/>
      <c r="I132" s="809"/>
      <c r="J132" s="809"/>
      <c r="K132" s="809"/>
      <c r="L132" s="809"/>
      <c r="M132" s="809"/>
      <c r="N132" s="809"/>
      <c r="O132" s="809"/>
      <c r="Q132" s="184" t="e" vm="16">
        <v>#VALUE!</v>
      </c>
      <c r="R132" s="185" t="s">
        <v>557</v>
      </c>
    </row>
    <row r="133" spans="1:18" ht="15.5" x14ac:dyDescent="0.35">
      <c r="A133" s="186" t="s">
        <v>197</v>
      </c>
      <c r="B133" s="792" t="s">
        <v>198</v>
      </c>
      <c r="C133" s="792"/>
      <c r="D133" s="792"/>
      <c r="E133" s="792"/>
      <c r="F133" s="792"/>
      <c r="G133" s="792"/>
      <c r="H133" s="792"/>
      <c r="I133" s="792"/>
      <c r="J133" s="792"/>
      <c r="K133" s="792"/>
      <c r="L133" s="792"/>
      <c r="M133" s="792"/>
      <c r="N133" s="792"/>
      <c r="O133" s="187" t="s">
        <v>200</v>
      </c>
    </row>
    <row r="134" spans="1:18" ht="14.5" customHeight="1" x14ac:dyDescent="0.35">
      <c r="A134" s="188" t="b">
        <v>0</v>
      </c>
      <c r="B134" s="788" t="s">
        <v>705</v>
      </c>
      <c r="C134" s="788"/>
      <c r="D134" s="788"/>
      <c r="E134" s="788"/>
      <c r="F134" s="788"/>
      <c r="G134" s="788"/>
      <c r="H134" s="788"/>
      <c r="I134" s="788"/>
      <c r="J134" s="788"/>
      <c r="K134" s="788"/>
      <c r="L134" s="788"/>
      <c r="M134" s="788"/>
      <c r="N134" s="788"/>
      <c r="O134" s="794" t="str">
        <f>REPT("|",120*O146)</f>
        <v/>
      </c>
    </row>
    <row r="135" spans="1:18" x14ac:dyDescent="0.35">
      <c r="A135" s="188" t="b">
        <v>0</v>
      </c>
      <c r="B135" s="788" t="s">
        <v>706</v>
      </c>
      <c r="C135" s="788"/>
      <c r="D135" s="788"/>
      <c r="E135" s="788"/>
      <c r="F135" s="788"/>
      <c r="G135" s="788"/>
      <c r="H135" s="788"/>
      <c r="I135" s="788"/>
      <c r="J135" s="788"/>
      <c r="K135" s="788"/>
      <c r="L135" s="788"/>
      <c r="M135" s="788"/>
      <c r="N135" s="788"/>
      <c r="O135" s="795"/>
    </row>
    <row r="136" spans="1:18" x14ac:dyDescent="0.35">
      <c r="A136" s="188" t="b">
        <v>0</v>
      </c>
      <c r="B136" s="788" t="s">
        <v>707</v>
      </c>
      <c r="C136" s="788"/>
      <c r="D136" s="788"/>
      <c r="E136" s="788"/>
      <c r="F136" s="788"/>
      <c r="G136" s="788"/>
      <c r="H136" s="788"/>
      <c r="I136" s="788"/>
      <c r="J136" s="788"/>
      <c r="K136" s="788"/>
      <c r="L136" s="788"/>
      <c r="M136" s="788"/>
      <c r="N136" s="788"/>
      <c r="O136" s="795"/>
    </row>
    <row r="137" spans="1:18" x14ac:dyDescent="0.35">
      <c r="A137" s="188" t="b">
        <v>0</v>
      </c>
      <c r="B137" s="788" t="s">
        <v>708</v>
      </c>
      <c r="C137" s="788"/>
      <c r="D137" s="788"/>
      <c r="E137" s="788"/>
      <c r="F137" s="788"/>
      <c r="G137" s="788"/>
      <c r="H137" s="788"/>
      <c r="I137" s="788"/>
      <c r="J137" s="788"/>
      <c r="K137" s="788"/>
      <c r="L137" s="788"/>
      <c r="M137" s="788"/>
      <c r="N137" s="788"/>
      <c r="O137" s="795"/>
    </row>
    <row r="138" spans="1:18" x14ac:dyDescent="0.35">
      <c r="A138" s="188" t="b">
        <v>0</v>
      </c>
      <c r="B138" s="788" t="s">
        <v>709</v>
      </c>
      <c r="C138" s="788"/>
      <c r="D138" s="788"/>
      <c r="E138" s="788"/>
      <c r="F138" s="788"/>
      <c r="G138" s="788"/>
      <c r="H138" s="788"/>
      <c r="I138" s="788"/>
      <c r="J138" s="788"/>
      <c r="K138" s="788"/>
      <c r="L138" s="788"/>
      <c r="M138" s="788"/>
      <c r="N138" s="788"/>
      <c r="O138" s="795"/>
    </row>
    <row r="139" spans="1:18" x14ac:dyDescent="0.35">
      <c r="A139" s="188" t="b">
        <v>0</v>
      </c>
      <c r="B139" s="788" t="s">
        <v>710</v>
      </c>
      <c r="C139" s="788"/>
      <c r="D139" s="788"/>
      <c r="E139" s="788"/>
      <c r="F139" s="788"/>
      <c r="G139" s="788"/>
      <c r="H139" s="788"/>
      <c r="I139" s="788"/>
      <c r="J139" s="788"/>
      <c r="K139" s="788"/>
      <c r="L139" s="788"/>
      <c r="M139" s="788"/>
      <c r="N139" s="788"/>
      <c r="O139" s="795"/>
    </row>
    <row r="140" spans="1:18" x14ac:dyDescent="0.35">
      <c r="A140" s="188" t="b">
        <v>0</v>
      </c>
      <c r="B140" s="788" t="s">
        <v>711</v>
      </c>
      <c r="C140" s="788"/>
      <c r="D140" s="788"/>
      <c r="E140" s="788"/>
      <c r="F140" s="788"/>
      <c r="G140" s="788"/>
      <c r="H140" s="788"/>
      <c r="I140" s="788"/>
      <c r="J140" s="788"/>
      <c r="K140" s="788"/>
      <c r="L140" s="788"/>
      <c r="M140" s="788"/>
      <c r="N140" s="788"/>
      <c r="O140" s="795"/>
    </row>
    <row r="141" spans="1:18" x14ac:dyDescent="0.35">
      <c r="A141" s="188" t="b">
        <v>0</v>
      </c>
      <c r="B141" s="788" t="s">
        <v>712</v>
      </c>
      <c r="C141" s="788"/>
      <c r="D141" s="788"/>
      <c r="E141" s="788"/>
      <c r="F141" s="788"/>
      <c r="G141" s="788"/>
      <c r="H141" s="788"/>
      <c r="I141" s="788"/>
      <c r="J141" s="788"/>
      <c r="K141" s="788"/>
      <c r="L141" s="788"/>
      <c r="M141" s="788"/>
      <c r="N141" s="788"/>
      <c r="O141" s="795"/>
    </row>
    <row r="142" spans="1:18" x14ac:dyDescent="0.35">
      <c r="A142" s="188" t="b">
        <v>0</v>
      </c>
      <c r="B142" s="788" t="s">
        <v>713</v>
      </c>
      <c r="C142" s="788"/>
      <c r="D142" s="788"/>
      <c r="E142" s="788"/>
      <c r="F142" s="788"/>
      <c r="G142" s="788"/>
      <c r="H142" s="788"/>
      <c r="I142" s="788"/>
      <c r="J142" s="788"/>
      <c r="K142" s="788"/>
      <c r="L142" s="788"/>
      <c r="M142" s="788"/>
      <c r="N142" s="788"/>
      <c r="O142" s="795"/>
    </row>
    <row r="143" spans="1:18" x14ac:dyDescent="0.35">
      <c r="A143" s="188" t="b">
        <v>0</v>
      </c>
      <c r="B143" s="788" t="s">
        <v>714</v>
      </c>
      <c r="C143" s="788"/>
      <c r="D143" s="788"/>
      <c r="E143" s="788"/>
      <c r="F143" s="788"/>
      <c r="G143" s="788"/>
      <c r="H143" s="788"/>
      <c r="I143" s="788"/>
      <c r="J143" s="788"/>
      <c r="K143" s="788"/>
      <c r="L143" s="788"/>
      <c r="M143" s="788"/>
      <c r="N143" s="788"/>
      <c r="O143" s="795"/>
    </row>
    <row r="144" spans="1:18" x14ac:dyDescent="0.35">
      <c r="A144" s="188" t="b">
        <v>0</v>
      </c>
      <c r="B144" s="788" t="s">
        <v>715</v>
      </c>
      <c r="C144" s="788"/>
      <c r="D144" s="788"/>
      <c r="E144" s="788"/>
      <c r="F144" s="788"/>
      <c r="G144" s="788"/>
      <c r="H144" s="788"/>
      <c r="I144" s="788"/>
      <c r="J144" s="788"/>
      <c r="K144" s="788"/>
      <c r="L144" s="788"/>
      <c r="M144" s="788"/>
      <c r="N144" s="788"/>
      <c r="O144" s="795"/>
    </row>
    <row r="145" spans="1:18" x14ac:dyDescent="0.35">
      <c r="A145" s="188" t="b">
        <v>0</v>
      </c>
      <c r="B145" s="788" t="s">
        <v>781</v>
      </c>
      <c r="C145" s="788"/>
      <c r="D145" s="788"/>
      <c r="E145" s="788"/>
      <c r="F145" s="788"/>
      <c r="G145" s="788"/>
      <c r="H145" s="788"/>
      <c r="I145" s="788"/>
      <c r="J145" s="788"/>
      <c r="K145" s="788"/>
      <c r="L145" s="788"/>
      <c r="M145" s="788"/>
      <c r="N145" s="788"/>
      <c r="O145" s="796"/>
    </row>
    <row r="146" spans="1:18" x14ac:dyDescent="0.35">
      <c r="B146" s="56"/>
      <c r="C146" s="56"/>
      <c r="D146" s="56"/>
      <c r="E146" s="56"/>
      <c r="F146" s="56"/>
      <c r="G146" s="56"/>
      <c r="H146" s="56"/>
      <c r="I146" s="56"/>
      <c r="J146" s="56"/>
      <c r="K146" s="56"/>
      <c r="L146" s="56"/>
      <c r="M146" s="56"/>
      <c r="N146" s="56"/>
      <c r="O146" s="189">
        <f>AVERAGE(A134*1,A135*1,A136*1,A137*1,A138*1,A139*1,A140*1,A141*1,A142*1,A143*1,A144*1,A145*1)</f>
        <v>0</v>
      </c>
    </row>
    <row r="147" spans="1:18" ht="15" thickBot="1" x14ac:dyDescent="0.4">
      <c r="B147" s="56"/>
      <c r="C147" s="56"/>
      <c r="D147" s="56"/>
      <c r="E147" s="56"/>
      <c r="F147" s="56"/>
      <c r="G147" s="56"/>
      <c r="H147" s="56"/>
      <c r="I147" s="56"/>
      <c r="J147" s="56"/>
      <c r="K147" s="56"/>
      <c r="L147" s="56"/>
      <c r="M147" s="56"/>
      <c r="N147" s="56"/>
    </row>
    <row r="148" spans="1:18" ht="16" thickBot="1" x14ac:dyDescent="0.4">
      <c r="A148" s="799" t="s">
        <v>539</v>
      </c>
      <c r="B148" s="800"/>
      <c r="C148" s="800"/>
      <c r="D148" s="800"/>
      <c r="E148" s="800"/>
      <c r="F148" s="800"/>
      <c r="G148" s="800"/>
      <c r="H148" s="800"/>
      <c r="I148" s="800"/>
      <c r="J148" s="800"/>
      <c r="K148" s="800"/>
      <c r="L148" s="800"/>
      <c r="M148" s="800"/>
      <c r="N148" s="801"/>
      <c r="O148" s="187" t="s">
        <v>200</v>
      </c>
      <c r="Q148" s="184" t="e" vm="16">
        <v>#VALUE!</v>
      </c>
      <c r="R148" s="185" t="s">
        <v>557</v>
      </c>
    </row>
    <row r="149" spans="1:18" x14ac:dyDescent="0.35">
      <c r="A149" s="188" t="b">
        <v>0</v>
      </c>
      <c r="B149" s="788" t="s">
        <v>716</v>
      </c>
      <c r="C149" s="788"/>
      <c r="D149" s="788"/>
      <c r="E149" s="788"/>
      <c r="F149" s="788"/>
      <c r="G149" s="788"/>
      <c r="H149" s="788"/>
      <c r="I149" s="788"/>
      <c r="J149" s="788"/>
      <c r="K149" s="788"/>
      <c r="L149" s="788"/>
      <c r="M149" s="788"/>
      <c r="N149" s="788"/>
      <c r="O149" s="798" t="str">
        <f>REPT("|",72*O156)</f>
        <v/>
      </c>
    </row>
    <row r="150" spans="1:18" x14ac:dyDescent="0.35">
      <c r="A150" s="188" t="b">
        <v>0</v>
      </c>
      <c r="B150" s="788" t="s">
        <v>717</v>
      </c>
      <c r="C150" s="788"/>
      <c r="D150" s="788"/>
      <c r="E150" s="788"/>
      <c r="F150" s="788"/>
      <c r="G150" s="788"/>
      <c r="H150" s="788"/>
      <c r="I150" s="788"/>
      <c r="J150" s="788"/>
      <c r="K150" s="788"/>
      <c r="L150" s="788"/>
      <c r="M150" s="788"/>
      <c r="N150" s="788"/>
      <c r="O150" s="798"/>
    </row>
    <row r="151" spans="1:18" x14ac:dyDescent="0.35">
      <c r="A151" s="188" t="b">
        <v>0</v>
      </c>
      <c r="B151" s="788" t="s">
        <v>718</v>
      </c>
      <c r="C151" s="788"/>
      <c r="D151" s="788"/>
      <c r="E151" s="788"/>
      <c r="F151" s="788"/>
      <c r="G151" s="788"/>
      <c r="H151" s="788"/>
      <c r="I151" s="788"/>
      <c r="J151" s="788"/>
      <c r="K151" s="788"/>
      <c r="L151" s="788"/>
      <c r="M151" s="788"/>
      <c r="N151" s="788"/>
      <c r="O151" s="798"/>
    </row>
    <row r="152" spans="1:18" x14ac:dyDescent="0.35">
      <c r="A152" s="188" t="b">
        <v>0</v>
      </c>
      <c r="B152" s="788" t="s">
        <v>719</v>
      </c>
      <c r="C152" s="788"/>
      <c r="D152" s="788"/>
      <c r="E152" s="788"/>
      <c r="F152" s="788"/>
      <c r="G152" s="788"/>
      <c r="H152" s="788"/>
      <c r="I152" s="788"/>
      <c r="J152" s="788"/>
      <c r="K152" s="788"/>
      <c r="L152" s="788"/>
      <c r="M152" s="788"/>
      <c r="N152" s="788"/>
      <c r="O152" s="798"/>
    </row>
    <row r="153" spans="1:18" x14ac:dyDescent="0.35">
      <c r="A153" s="188" t="b">
        <v>0</v>
      </c>
      <c r="B153" s="788" t="s">
        <v>720</v>
      </c>
      <c r="C153" s="788"/>
      <c r="D153" s="788"/>
      <c r="E153" s="788"/>
      <c r="F153" s="788"/>
      <c r="G153" s="788"/>
      <c r="H153" s="788"/>
      <c r="I153" s="788"/>
      <c r="J153" s="788"/>
      <c r="K153" s="788"/>
      <c r="L153" s="788"/>
      <c r="M153" s="788"/>
      <c r="N153" s="788"/>
      <c r="O153" s="798"/>
    </row>
    <row r="154" spans="1:18" x14ac:dyDescent="0.35">
      <c r="A154" s="188" t="b">
        <v>0</v>
      </c>
      <c r="B154" s="788" t="s">
        <v>721</v>
      </c>
      <c r="C154" s="788"/>
      <c r="D154" s="788"/>
      <c r="E154" s="788"/>
      <c r="F154" s="788"/>
      <c r="G154" s="788"/>
      <c r="H154" s="788"/>
      <c r="I154" s="788"/>
      <c r="J154" s="788"/>
      <c r="K154" s="788"/>
      <c r="L154" s="788"/>
      <c r="M154" s="788"/>
      <c r="N154" s="788"/>
      <c r="O154" s="798"/>
    </row>
    <row r="155" spans="1:18" x14ac:dyDescent="0.35">
      <c r="A155" s="188" t="b">
        <v>0</v>
      </c>
      <c r="B155" s="788" t="s">
        <v>820</v>
      </c>
      <c r="C155" s="788"/>
      <c r="D155" s="788"/>
      <c r="E155" s="788"/>
      <c r="F155" s="788"/>
      <c r="G155" s="788"/>
      <c r="H155" s="788"/>
      <c r="I155" s="788"/>
      <c r="J155" s="788"/>
      <c r="K155" s="788"/>
      <c r="L155" s="788"/>
      <c r="M155" s="788"/>
      <c r="N155" s="788"/>
      <c r="O155" s="798"/>
    </row>
    <row r="156" spans="1:18" x14ac:dyDescent="0.35">
      <c r="B156" s="56"/>
      <c r="C156" s="56"/>
      <c r="D156" s="56"/>
      <c r="E156" s="56"/>
      <c r="F156" s="56"/>
      <c r="G156" s="56"/>
      <c r="H156" s="56"/>
      <c r="I156" s="56"/>
      <c r="J156" s="56"/>
      <c r="K156" s="56"/>
      <c r="L156" s="56"/>
      <c r="M156" s="56"/>
      <c r="N156" s="56"/>
      <c r="O156" s="189">
        <f>AVERAGE(A149*1,A150*1,A151*1,A152*1,A153*1,A154*1,A155*1)</f>
        <v>0</v>
      </c>
    </row>
    <row r="157" spans="1:18" ht="15" thickBot="1" x14ac:dyDescent="0.4">
      <c r="B157" s="56"/>
      <c r="C157" s="56"/>
      <c r="D157" s="56"/>
      <c r="E157" s="56"/>
      <c r="F157" s="56"/>
      <c r="G157" s="56"/>
      <c r="H157" s="56"/>
      <c r="I157" s="56"/>
      <c r="J157" s="56"/>
      <c r="K157" s="56"/>
      <c r="L157" s="56"/>
      <c r="M157" s="56"/>
      <c r="N157" s="56"/>
    </row>
    <row r="158" spans="1:18" ht="16" thickBot="1" x14ac:dyDescent="0.4">
      <c r="A158" s="799" t="s">
        <v>352</v>
      </c>
      <c r="B158" s="800"/>
      <c r="C158" s="800"/>
      <c r="D158" s="800"/>
      <c r="E158" s="800"/>
      <c r="F158" s="800"/>
      <c r="G158" s="800"/>
      <c r="H158" s="800"/>
      <c r="I158" s="800"/>
      <c r="J158" s="800"/>
      <c r="K158" s="800"/>
      <c r="L158" s="800"/>
      <c r="M158" s="800"/>
      <c r="N158" s="801"/>
      <c r="O158" s="187" t="s">
        <v>200</v>
      </c>
      <c r="Q158" s="184" t="e" vm="16">
        <v>#VALUE!</v>
      </c>
      <c r="R158" s="185" t="s">
        <v>557</v>
      </c>
    </row>
    <row r="159" spans="1:18" x14ac:dyDescent="0.35">
      <c r="A159" s="188" t="b">
        <v>0</v>
      </c>
      <c r="B159" s="788" t="s">
        <v>722</v>
      </c>
      <c r="C159" s="788"/>
      <c r="D159" s="788"/>
      <c r="E159" s="788"/>
      <c r="F159" s="788"/>
      <c r="G159" s="788"/>
      <c r="H159" s="788"/>
      <c r="I159" s="788"/>
      <c r="J159" s="788"/>
      <c r="K159" s="788"/>
      <c r="L159" s="788"/>
      <c r="M159" s="788"/>
      <c r="N159" s="788"/>
      <c r="O159" s="798" t="str">
        <f>REPT("|",52*O164)</f>
        <v/>
      </c>
    </row>
    <row r="160" spans="1:18" x14ac:dyDescent="0.35">
      <c r="A160" s="188" t="b">
        <v>0</v>
      </c>
      <c r="B160" s="788" t="s">
        <v>723</v>
      </c>
      <c r="C160" s="788"/>
      <c r="D160" s="788"/>
      <c r="E160" s="788"/>
      <c r="F160" s="788"/>
      <c r="G160" s="788"/>
      <c r="H160" s="788"/>
      <c r="I160" s="788"/>
      <c r="J160" s="788"/>
      <c r="K160" s="788"/>
      <c r="L160" s="788"/>
      <c r="M160" s="788"/>
      <c r="N160" s="788"/>
      <c r="O160" s="798"/>
    </row>
    <row r="161" spans="1:18" x14ac:dyDescent="0.35">
      <c r="A161" s="188" t="b">
        <v>0</v>
      </c>
      <c r="B161" s="788" t="s">
        <v>724</v>
      </c>
      <c r="C161" s="788"/>
      <c r="D161" s="788"/>
      <c r="E161" s="788"/>
      <c r="F161" s="788"/>
      <c r="G161" s="788"/>
      <c r="H161" s="788"/>
      <c r="I161" s="788"/>
      <c r="J161" s="788"/>
      <c r="K161" s="788"/>
      <c r="L161" s="788"/>
      <c r="M161" s="788"/>
      <c r="N161" s="788"/>
      <c r="O161" s="798"/>
    </row>
    <row r="162" spans="1:18" x14ac:dyDescent="0.35">
      <c r="A162" s="188" t="b">
        <v>0</v>
      </c>
      <c r="B162" s="788" t="s">
        <v>725</v>
      </c>
      <c r="C162" s="788"/>
      <c r="D162" s="788"/>
      <c r="E162" s="788"/>
      <c r="F162" s="788"/>
      <c r="G162" s="788"/>
      <c r="H162" s="788"/>
      <c r="I162" s="788"/>
      <c r="J162" s="788"/>
      <c r="K162" s="788"/>
      <c r="L162" s="788"/>
      <c r="M162" s="788"/>
      <c r="N162" s="788"/>
      <c r="O162" s="798"/>
    </row>
    <row r="163" spans="1:18" x14ac:dyDescent="0.35">
      <c r="A163" s="188" t="b">
        <v>0</v>
      </c>
      <c r="B163" s="788" t="s">
        <v>782</v>
      </c>
      <c r="C163" s="788"/>
      <c r="D163" s="788"/>
      <c r="E163" s="788"/>
      <c r="F163" s="788"/>
      <c r="G163" s="788"/>
      <c r="H163" s="788"/>
      <c r="I163" s="788"/>
      <c r="J163" s="788"/>
      <c r="K163" s="788"/>
      <c r="L163" s="788"/>
      <c r="M163" s="788"/>
      <c r="N163" s="788"/>
      <c r="O163" s="798"/>
    </row>
    <row r="164" spans="1:18" x14ac:dyDescent="0.35">
      <c r="B164" s="56"/>
      <c r="C164" s="56"/>
      <c r="D164" s="56"/>
      <c r="E164" s="56"/>
      <c r="F164" s="56"/>
      <c r="G164" s="56"/>
      <c r="H164" s="56"/>
      <c r="I164" s="56"/>
      <c r="J164" s="56"/>
      <c r="K164" s="56"/>
      <c r="L164" s="56"/>
      <c r="M164" s="56"/>
      <c r="N164" s="56"/>
      <c r="O164" s="189">
        <f>AVERAGE(A159*1,A160*1,A161*1,A162*1,A163*1)</f>
        <v>0</v>
      </c>
    </row>
    <row r="165" spans="1:18" ht="15" thickBot="1" x14ac:dyDescent="0.4">
      <c r="B165" s="56"/>
      <c r="C165" s="56"/>
      <c r="D165" s="56"/>
      <c r="E165" s="56"/>
      <c r="F165" s="56"/>
      <c r="G165" s="56"/>
      <c r="H165" s="56"/>
      <c r="I165" s="56"/>
      <c r="J165" s="56"/>
      <c r="K165" s="56"/>
      <c r="L165" s="56"/>
      <c r="M165" s="56"/>
      <c r="N165" s="56"/>
    </row>
    <row r="166" spans="1:18" ht="16" thickBot="1" x14ac:dyDescent="0.4">
      <c r="A166" s="803" t="s">
        <v>604</v>
      </c>
      <c r="B166" s="804"/>
      <c r="C166" s="804"/>
      <c r="D166" s="804"/>
      <c r="E166" s="804"/>
      <c r="F166" s="804"/>
      <c r="G166" s="804"/>
      <c r="H166" s="804"/>
      <c r="I166" s="804"/>
      <c r="J166" s="804"/>
      <c r="K166" s="804"/>
      <c r="L166" s="804"/>
      <c r="M166" s="804"/>
      <c r="N166" s="804"/>
      <c r="O166" s="804"/>
      <c r="Q166" s="184" t="e" vm="16">
        <v>#VALUE!</v>
      </c>
      <c r="R166" s="185" t="s">
        <v>557</v>
      </c>
    </row>
    <row r="167" spans="1:18" ht="15.5" x14ac:dyDescent="0.35">
      <c r="A167" s="186" t="s">
        <v>197</v>
      </c>
      <c r="B167" s="792" t="s">
        <v>198</v>
      </c>
      <c r="C167" s="792"/>
      <c r="D167" s="792"/>
      <c r="E167" s="792"/>
      <c r="F167" s="792"/>
      <c r="G167" s="792"/>
      <c r="H167" s="792"/>
      <c r="I167" s="792"/>
      <c r="J167" s="792"/>
      <c r="K167" s="792"/>
      <c r="L167" s="792"/>
      <c r="M167" s="792"/>
      <c r="N167" s="792"/>
      <c r="O167" s="187" t="s">
        <v>200</v>
      </c>
    </row>
    <row r="168" spans="1:18" x14ac:dyDescent="0.35">
      <c r="A168" s="188" t="b">
        <v>0</v>
      </c>
      <c r="B168" s="788" t="s">
        <v>726</v>
      </c>
      <c r="C168" s="788"/>
      <c r="D168" s="788"/>
      <c r="E168" s="788"/>
      <c r="F168" s="788"/>
      <c r="G168" s="788"/>
      <c r="H168" s="788"/>
      <c r="I168" s="788"/>
      <c r="J168" s="788"/>
      <c r="K168" s="788"/>
      <c r="L168" s="788"/>
      <c r="M168" s="788"/>
      <c r="N168" s="802"/>
      <c r="O168" s="794" t="str">
        <f>REPT("|",72*O175)</f>
        <v/>
      </c>
    </row>
    <row r="169" spans="1:18" x14ac:dyDescent="0.35">
      <c r="A169" s="188" t="b">
        <v>0</v>
      </c>
      <c r="B169" s="788" t="s">
        <v>727</v>
      </c>
      <c r="C169" s="788"/>
      <c r="D169" s="788"/>
      <c r="E169" s="788"/>
      <c r="F169" s="788"/>
      <c r="G169" s="788"/>
      <c r="H169" s="788"/>
      <c r="I169" s="788"/>
      <c r="J169" s="788"/>
      <c r="K169" s="788"/>
      <c r="L169" s="788"/>
      <c r="M169" s="788"/>
      <c r="N169" s="802"/>
      <c r="O169" s="795"/>
    </row>
    <row r="170" spans="1:18" x14ac:dyDescent="0.35">
      <c r="A170" s="188" t="b">
        <v>0</v>
      </c>
      <c r="B170" s="788" t="s">
        <v>728</v>
      </c>
      <c r="C170" s="788"/>
      <c r="D170" s="788"/>
      <c r="E170" s="788"/>
      <c r="F170" s="788"/>
      <c r="G170" s="788"/>
      <c r="H170" s="788"/>
      <c r="I170" s="788"/>
      <c r="J170" s="788"/>
      <c r="K170" s="788"/>
      <c r="L170" s="788"/>
      <c r="M170" s="788"/>
      <c r="N170" s="802"/>
      <c r="O170" s="795"/>
    </row>
    <row r="171" spans="1:18" x14ac:dyDescent="0.35">
      <c r="A171" s="188" t="b">
        <v>0</v>
      </c>
      <c r="B171" s="788" t="s">
        <v>729</v>
      </c>
      <c r="C171" s="788"/>
      <c r="D171" s="788"/>
      <c r="E171" s="788"/>
      <c r="F171" s="788"/>
      <c r="G171" s="788"/>
      <c r="H171" s="788"/>
      <c r="I171" s="788"/>
      <c r="J171" s="788"/>
      <c r="K171" s="788"/>
      <c r="L171" s="788"/>
      <c r="M171" s="788"/>
      <c r="N171" s="802"/>
      <c r="O171" s="795"/>
    </row>
    <row r="172" spans="1:18" x14ac:dyDescent="0.35">
      <c r="A172" s="188" t="b">
        <v>0</v>
      </c>
      <c r="B172" s="788" t="s">
        <v>730</v>
      </c>
      <c r="C172" s="788"/>
      <c r="D172" s="788"/>
      <c r="E172" s="788"/>
      <c r="F172" s="788"/>
      <c r="G172" s="788"/>
      <c r="H172" s="788"/>
      <c r="I172" s="788"/>
      <c r="J172" s="788"/>
      <c r="K172" s="788"/>
      <c r="L172" s="788"/>
      <c r="M172" s="788"/>
      <c r="N172" s="802"/>
      <c r="O172" s="795"/>
    </row>
    <row r="173" spans="1:18" x14ac:dyDescent="0.35">
      <c r="A173" s="188" t="b">
        <v>0</v>
      </c>
      <c r="B173" s="788" t="s">
        <v>731</v>
      </c>
      <c r="C173" s="788"/>
      <c r="D173" s="788"/>
      <c r="E173" s="788"/>
      <c r="F173" s="788"/>
      <c r="G173" s="788"/>
      <c r="H173" s="788"/>
      <c r="I173" s="788"/>
      <c r="J173" s="788"/>
      <c r="K173" s="788"/>
      <c r="L173" s="788"/>
      <c r="M173" s="788"/>
      <c r="N173" s="802"/>
      <c r="O173" s="795"/>
    </row>
    <row r="174" spans="1:18" x14ac:dyDescent="0.35">
      <c r="A174" s="188" t="b">
        <v>0</v>
      </c>
      <c r="B174" s="788" t="s">
        <v>732</v>
      </c>
      <c r="C174" s="788"/>
      <c r="D174" s="788"/>
      <c r="E174" s="788"/>
      <c r="F174" s="788"/>
      <c r="G174" s="788"/>
      <c r="H174" s="788"/>
      <c r="I174" s="788"/>
      <c r="J174" s="788"/>
      <c r="K174" s="788"/>
      <c r="L174" s="788"/>
      <c r="M174" s="788"/>
      <c r="N174" s="802"/>
      <c r="O174" s="795"/>
    </row>
    <row r="175" spans="1:18" x14ac:dyDescent="0.35">
      <c r="B175" s="56"/>
      <c r="C175" s="56"/>
      <c r="D175" s="56"/>
      <c r="E175" s="56"/>
      <c r="F175" s="56"/>
      <c r="G175" s="56"/>
      <c r="H175" s="56"/>
      <c r="I175" s="56"/>
      <c r="J175" s="56"/>
      <c r="K175" s="56"/>
      <c r="L175" s="56"/>
      <c r="M175" s="56"/>
      <c r="N175" s="56"/>
      <c r="O175" s="189">
        <f>AVERAGE(A168*1,A169*1,A170*1,A171*1,A172*1,A173*1,A174*1)</f>
        <v>0</v>
      </c>
    </row>
    <row r="176" spans="1:18" ht="15" thickBot="1" x14ac:dyDescent="0.4">
      <c r="B176" s="56"/>
      <c r="C176" s="56"/>
      <c r="D176" s="56"/>
      <c r="E176" s="56"/>
      <c r="F176" s="56"/>
      <c r="G176" s="56"/>
      <c r="H176" s="56"/>
      <c r="I176" s="56"/>
      <c r="J176" s="56"/>
      <c r="K176" s="56"/>
      <c r="L176" s="56"/>
      <c r="M176" s="56"/>
      <c r="N176" s="56"/>
    </row>
    <row r="177" spans="1:18" ht="15" thickBot="1" x14ac:dyDescent="0.4">
      <c r="A177" s="799" t="s">
        <v>541</v>
      </c>
      <c r="B177" s="800"/>
      <c r="C177" s="800"/>
      <c r="D177" s="800"/>
      <c r="E177" s="800"/>
      <c r="F177" s="800"/>
      <c r="G177" s="800"/>
      <c r="H177" s="800"/>
      <c r="I177" s="800"/>
      <c r="J177" s="800"/>
      <c r="K177" s="800"/>
      <c r="L177" s="800"/>
      <c r="M177" s="800"/>
      <c r="N177" s="800"/>
      <c r="O177" s="801"/>
      <c r="Q177" s="184" t="e" vm="16">
        <v>#VALUE!</v>
      </c>
      <c r="R177" s="185" t="s">
        <v>557</v>
      </c>
    </row>
    <row r="178" spans="1:18" ht="15.5" x14ac:dyDescent="0.35">
      <c r="A178" s="188" t="b">
        <v>0</v>
      </c>
      <c r="B178" s="788" t="s">
        <v>768</v>
      </c>
      <c r="C178" s="788"/>
      <c r="D178" s="788"/>
      <c r="E178" s="788"/>
      <c r="F178" s="788"/>
      <c r="G178" s="788"/>
      <c r="H178" s="788"/>
      <c r="I178" s="788"/>
      <c r="J178" s="788"/>
      <c r="K178" s="788"/>
      <c r="L178" s="788"/>
      <c r="M178" s="788"/>
      <c r="N178" s="788"/>
      <c r="O178" s="187" t="s">
        <v>200</v>
      </c>
    </row>
    <row r="179" spans="1:18" x14ac:dyDescent="0.35">
      <c r="A179" s="188" t="b">
        <v>0</v>
      </c>
      <c r="B179" s="788" t="s">
        <v>689</v>
      </c>
      <c r="C179" s="788"/>
      <c r="D179" s="788"/>
      <c r="E179" s="788"/>
      <c r="F179" s="788"/>
      <c r="G179" s="788"/>
      <c r="H179" s="788"/>
      <c r="I179" s="788"/>
      <c r="J179" s="788"/>
      <c r="K179" s="788"/>
      <c r="L179" s="788"/>
      <c r="M179" s="788"/>
      <c r="N179" s="788"/>
      <c r="O179" s="798" t="str">
        <f>REPT("|",20*O181)</f>
        <v/>
      </c>
    </row>
    <row r="180" spans="1:18" x14ac:dyDescent="0.35">
      <c r="A180" s="188" t="b">
        <v>0</v>
      </c>
      <c r="B180" s="788" t="s">
        <v>690</v>
      </c>
      <c r="C180" s="788"/>
      <c r="D180" s="788"/>
      <c r="E180" s="788"/>
      <c r="F180" s="788"/>
      <c r="G180" s="788"/>
      <c r="H180" s="788"/>
      <c r="I180" s="788"/>
      <c r="J180" s="788"/>
      <c r="K180" s="788"/>
      <c r="L180" s="788"/>
      <c r="M180" s="788"/>
      <c r="N180" s="788"/>
      <c r="O180" s="798"/>
    </row>
    <row r="181" spans="1:18" x14ac:dyDescent="0.35">
      <c r="A181" s="202" t="s">
        <v>691</v>
      </c>
      <c r="B181" s="56"/>
      <c r="C181" s="56"/>
      <c r="D181" s="56"/>
      <c r="E181" s="56"/>
      <c r="F181" s="56"/>
      <c r="G181" s="56"/>
      <c r="H181" s="56"/>
      <c r="I181" s="56"/>
      <c r="J181" s="56"/>
      <c r="K181" s="56"/>
      <c r="L181" s="56"/>
      <c r="M181" s="56"/>
      <c r="N181" s="56"/>
      <c r="O181" s="189">
        <f>AVERAGE(A178*1,A179*1,A180*1)</f>
        <v>0</v>
      </c>
    </row>
    <row r="182" spans="1:18" ht="15" thickBot="1" x14ac:dyDescent="0.4">
      <c r="B182" s="56"/>
      <c r="C182" s="56"/>
      <c r="D182" s="56"/>
      <c r="E182" s="56"/>
      <c r="F182" s="56"/>
      <c r="G182" s="56"/>
      <c r="H182" s="56"/>
      <c r="I182" s="56"/>
      <c r="J182" s="56"/>
      <c r="K182" s="56"/>
      <c r="L182" s="56"/>
      <c r="M182" s="56"/>
      <c r="N182" s="56"/>
    </row>
    <row r="183" spans="1:18" ht="16" thickBot="1" x14ac:dyDescent="0.4">
      <c r="A183" s="799" t="s">
        <v>110</v>
      </c>
      <c r="B183" s="800"/>
      <c r="C183" s="800"/>
      <c r="D183" s="800"/>
      <c r="E183" s="800"/>
      <c r="F183" s="800"/>
      <c r="G183" s="800"/>
      <c r="H183" s="800"/>
      <c r="I183" s="800"/>
      <c r="J183" s="800"/>
      <c r="K183" s="800"/>
      <c r="L183" s="800"/>
      <c r="M183" s="800"/>
      <c r="N183" s="801"/>
      <c r="O183" s="187" t="s">
        <v>200</v>
      </c>
      <c r="Q183" s="184" t="e" vm="16">
        <v>#VALUE!</v>
      </c>
      <c r="R183" s="185" t="s">
        <v>557</v>
      </c>
    </row>
    <row r="184" spans="1:18" x14ac:dyDescent="0.35">
      <c r="A184" s="188" t="b">
        <v>0</v>
      </c>
      <c r="B184" s="788" t="s">
        <v>683</v>
      </c>
      <c r="C184" s="788"/>
      <c r="D184" s="788"/>
      <c r="E184" s="788"/>
      <c r="F184" s="788"/>
      <c r="G184" s="788"/>
      <c r="H184" s="788"/>
      <c r="I184" s="788"/>
      <c r="J184" s="788"/>
      <c r="K184" s="788"/>
      <c r="L184" s="788"/>
      <c r="M184" s="788"/>
      <c r="N184" s="788"/>
      <c r="O184" s="798" t="str">
        <f>REPT("|",72*O191)</f>
        <v/>
      </c>
    </row>
    <row r="185" spans="1:18" x14ac:dyDescent="0.35">
      <c r="A185" s="188" t="b">
        <v>0</v>
      </c>
      <c r="B185" s="788" t="s">
        <v>684</v>
      </c>
      <c r="C185" s="788"/>
      <c r="D185" s="788"/>
      <c r="E185" s="788"/>
      <c r="F185" s="788"/>
      <c r="G185" s="788"/>
      <c r="H185" s="788"/>
      <c r="I185" s="788"/>
      <c r="J185" s="788"/>
      <c r="K185" s="788"/>
      <c r="L185" s="788"/>
      <c r="M185" s="788"/>
      <c r="N185" s="788"/>
      <c r="O185" s="798"/>
    </row>
    <row r="186" spans="1:18" x14ac:dyDescent="0.35">
      <c r="A186" s="188" t="b">
        <v>0</v>
      </c>
      <c r="B186" s="788" t="s">
        <v>733</v>
      </c>
      <c r="C186" s="788"/>
      <c r="D186" s="788"/>
      <c r="E186" s="788"/>
      <c r="F186" s="788"/>
      <c r="G186" s="788"/>
      <c r="H186" s="788"/>
      <c r="I186" s="788"/>
      <c r="J186" s="788"/>
      <c r="K186" s="788"/>
      <c r="L186" s="788"/>
      <c r="M186" s="788"/>
      <c r="N186" s="788"/>
      <c r="O186" s="798"/>
    </row>
    <row r="187" spans="1:18" x14ac:dyDescent="0.35">
      <c r="A187" s="188" t="b">
        <v>0</v>
      </c>
      <c r="B187" s="788" t="s">
        <v>685</v>
      </c>
      <c r="C187" s="788"/>
      <c r="D187" s="788"/>
      <c r="E187" s="788"/>
      <c r="F187" s="788"/>
      <c r="G187" s="788"/>
      <c r="H187" s="788"/>
      <c r="I187" s="788"/>
      <c r="J187" s="788"/>
      <c r="K187" s="788"/>
      <c r="L187" s="788"/>
      <c r="M187" s="788"/>
      <c r="N187" s="788"/>
      <c r="O187" s="798"/>
    </row>
    <row r="188" spans="1:18" x14ac:dyDescent="0.35">
      <c r="A188" s="188" t="b">
        <v>0</v>
      </c>
      <c r="B188" s="788" t="s">
        <v>686</v>
      </c>
      <c r="C188" s="788"/>
      <c r="D188" s="788"/>
      <c r="E188" s="788"/>
      <c r="F188" s="788"/>
      <c r="G188" s="788"/>
      <c r="H188" s="788"/>
      <c r="I188" s="788"/>
      <c r="J188" s="788"/>
      <c r="K188" s="788"/>
      <c r="L188" s="788"/>
      <c r="M188" s="788"/>
      <c r="N188" s="788"/>
      <c r="O188" s="798"/>
    </row>
    <row r="189" spans="1:18" x14ac:dyDescent="0.35">
      <c r="A189" s="188" t="b">
        <v>0</v>
      </c>
      <c r="B189" s="788" t="s">
        <v>687</v>
      </c>
      <c r="C189" s="788"/>
      <c r="D189" s="788"/>
      <c r="E189" s="788"/>
      <c r="F189" s="788"/>
      <c r="G189" s="788"/>
      <c r="H189" s="788"/>
      <c r="I189" s="788"/>
      <c r="J189" s="788"/>
      <c r="K189" s="788"/>
      <c r="L189" s="788"/>
      <c r="M189" s="788"/>
      <c r="N189" s="788"/>
      <c r="O189" s="798"/>
    </row>
    <row r="190" spans="1:18" x14ac:dyDescent="0.35">
      <c r="A190" s="188" t="b">
        <v>0</v>
      </c>
      <c r="B190" s="788" t="s">
        <v>688</v>
      </c>
      <c r="C190" s="788"/>
      <c r="D190" s="788"/>
      <c r="E190" s="788"/>
      <c r="F190" s="788"/>
      <c r="G190" s="788"/>
      <c r="H190" s="788"/>
      <c r="I190" s="788"/>
      <c r="J190" s="788"/>
      <c r="K190" s="788"/>
      <c r="L190" s="788"/>
      <c r="M190" s="788"/>
      <c r="N190" s="788"/>
      <c r="O190" s="798"/>
    </row>
    <row r="191" spans="1:18" x14ac:dyDescent="0.35">
      <c r="B191" s="56"/>
      <c r="C191" s="56"/>
      <c r="D191" s="56"/>
      <c r="E191" s="56"/>
      <c r="F191" s="56"/>
      <c r="G191" s="56"/>
      <c r="H191" s="56"/>
      <c r="I191" s="56"/>
      <c r="J191" s="56"/>
      <c r="K191" s="56"/>
      <c r="L191" s="56"/>
      <c r="M191" s="56"/>
      <c r="N191" s="56"/>
      <c r="O191" s="189">
        <f>AVERAGE(A184*1,A185*1,A186*1,A187*1,A188*1,A189*1,A190*1)</f>
        <v>0</v>
      </c>
    </row>
    <row r="192" spans="1:18" ht="15" thickBot="1" x14ac:dyDescent="0.4">
      <c r="B192" s="56"/>
      <c r="C192" s="56"/>
      <c r="D192" s="56"/>
      <c r="E192" s="56"/>
      <c r="F192" s="56"/>
      <c r="G192" s="56"/>
      <c r="H192" s="56"/>
      <c r="I192" s="56"/>
      <c r="J192" s="56"/>
      <c r="K192" s="56"/>
      <c r="L192" s="56"/>
      <c r="M192" s="56"/>
      <c r="N192" s="56"/>
    </row>
    <row r="193" spans="1:18" ht="16" thickBot="1" x14ac:dyDescent="0.4">
      <c r="A193" s="799" t="s">
        <v>538</v>
      </c>
      <c r="B193" s="800"/>
      <c r="C193" s="800"/>
      <c r="D193" s="800"/>
      <c r="E193" s="800"/>
      <c r="F193" s="800"/>
      <c r="G193" s="800"/>
      <c r="H193" s="800"/>
      <c r="I193" s="800"/>
      <c r="J193" s="800"/>
      <c r="K193" s="800"/>
      <c r="L193" s="800"/>
      <c r="M193" s="800"/>
      <c r="N193" s="801"/>
      <c r="O193" s="187" t="s">
        <v>200</v>
      </c>
      <c r="Q193" s="184" t="e" vm="16">
        <v>#VALUE!</v>
      </c>
      <c r="R193" s="185" t="s">
        <v>557</v>
      </c>
    </row>
    <row r="194" spans="1:18" x14ac:dyDescent="0.35">
      <c r="A194" s="188" t="b">
        <v>0</v>
      </c>
      <c r="B194" s="788" t="s">
        <v>676</v>
      </c>
      <c r="C194" s="788"/>
      <c r="D194" s="788"/>
      <c r="E194" s="788"/>
      <c r="F194" s="788"/>
      <c r="G194" s="788"/>
      <c r="H194" s="788"/>
      <c r="I194" s="788"/>
      <c r="J194" s="788"/>
      <c r="K194" s="788"/>
      <c r="L194" s="788"/>
      <c r="M194" s="788"/>
      <c r="N194" s="788"/>
      <c r="O194" s="794" t="str">
        <f>REPT("|",72*O201)</f>
        <v/>
      </c>
    </row>
    <row r="195" spans="1:18" x14ac:dyDescent="0.35">
      <c r="A195" s="188" t="b">
        <v>0</v>
      </c>
      <c r="B195" s="788" t="s">
        <v>677</v>
      </c>
      <c r="C195" s="788"/>
      <c r="D195" s="788"/>
      <c r="E195" s="788"/>
      <c r="F195" s="788"/>
      <c r="G195" s="788"/>
      <c r="H195" s="788"/>
      <c r="I195" s="788"/>
      <c r="J195" s="788"/>
      <c r="K195" s="788"/>
      <c r="L195" s="788"/>
      <c r="M195" s="788"/>
      <c r="N195" s="788"/>
      <c r="O195" s="795"/>
    </row>
    <row r="196" spans="1:18" x14ac:dyDescent="0.35">
      <c r="A196" s="188" t="b">
        <v>0</v>
      </c>
      <c r="B196" s="788" t="s">
        <v>678</v>
      </c>
      <c r="C196" s="788"/>
      <c r="D196" s="788"/>
      <c r="E196" s="788"/>
      <c r="F196" s="788"/>
      <c r="G196" s="788"/>
      <c r="H196" s="788"/>
      <c r="I196" s="788"/>
      <c r="J196" s="788"/>
      <c r="K196" s="788"/>
      <c r="L196" s="788"/>
      <c r="M196" s="788"/>
      <c r="N196" s="788"/>
      <c r="O196" s="795"/>
    </row>
    <row r="197" spans="1:18" x14ac:dyDescent="0.35">
      <c r="A197" s="188" t="b">
        <v>0</v>
      </c>
      <c r="B197" s="788" t="s">
        <v>679</v>
      </c>
      <c r="C197" s="788"/>
      <c r="D197" s="788"/>
      <c r="E197" s="788"/>
      <c r="F197" s="788"/>
      <c r="G197" s="788"/>
      <c r="H197" s="788"/>
      <c r="I197" s="788"/>
      <c r="J197" s="788"/>
      <c r="K197" s="788"/>
      <c r="L197" s="788"/>
      <c r="M197" s="788"/>
      <c r="N197" s="788"/>
      <c r="O197" s="795"/>
    </row>
    <row r="198" spans="1:18" x14ac:dyDescent="0.35">
      <c r="A198" s="188" t="b">
        <v>0</v>
      </c>
      <c r="B198" s="788" t="s">
        <v>680</v>
      </c>
      <c r="C198" s="788"/>
      <c r="D198" s="788"/>
      <c r="E198" s="788"/>
      <c r="F198" s="788"/>
      <c r="G198" s="788"/>
      <c r="H198" s="788"/>
      <c r="I198" s="788"/>
      <c r="J198" s="788"/>
      <c r="K198" s="788"/>
      <c r="L198" s="788"/>
      <c r="M198" s="788"/>
      <c r="N198" s="788"/>
      <c r="O198" s="795"/>
    </row>
    <row r="199" spans="1:18" x14ac:dyDescent="0.35">
      <c r="A199" s="188" t="b">
        <v>0</v>
      </c>
      <c r="B199" s="788" t="s">
        <v>681</v>
      </c>
      <c r="C199" s="788"/>
      <c r="D199" s="788"/>
      <c r="E199" s="788"/>
      <c r="F199" s="788"/>
      <c r="G199" s="788"/>
      <c r="H199" s="788"/>
      <c r="I199" s="788"/>
      <c r="J199" s="788"/>
      <c r="K199" s="788"/>
      <c r="L199" s="788"/>
      <c r="M199" s="788"/>
      <c r="N199" s="788"/>
      <c r="O199" s="795"/>
    </row>
    <row r="200" spans="1:18" x14ac:dyDescent="0.35">
      <c r="A200" s="188" t="b">
        <v>0</v>
      </c>
      <c r="B200" s="788" t="s">
        <v>682</v>
      </c>
      <c r="C200" s="788"/>
      <c r="D200" s="788"/>
      <c r="E200" s="788"/>
      <c r="F200" s="788"/>
      <c r="G200" s="788"/>
      <c r="H200" s="788"/>
      <c r="I200" s="788"/>
      <c r="J200" s="788"/>
      <c r="K200" s="788"/>
      <c r="L200" s="788"/>
      <c r="M200" s="788"/>
      <c r="N200" s="788"/>
      <c r="O200" s="795"/>
    </row>
    <row r="201" spans="1:18" x14ac:dyDescent="0.35">
      <c r="B201" s="56"/>
      <c r="C201" s="56"/>
      <c r="D201" s="56"/>
      <c r="E201" s="56"/>
      <c r="F201" s="56"/>
      <c r="G201" s="56"/>
      <c r="H201" s="56"/>
      <c r="I201" s="56"/>
      <c r="J201" s="56"/>
      <c r="K201" s="56"/>
      <c r="L201" s="56"/>
      <c r="M201" s="56"/>
      <c r="N201" s="56"/>
      <c r="O201" s="189">
        <f>AVERAGE(A194*1,A195*1,A196*1,A197*1,A198*1,A199*1,A200*1)</f>
        <v>0</v>
      </c>
    </row>
    <row r="202" spans="1:18" ht="15" thickBot="1" x14ac:dyDescent="0.4">
      <c r="B202" s="56"/>
      <c r="C202" s="56"/>
      <c r="D202" s="56"/>
      <c r="E202" s="56"/>
      <c r="F202" s="56"/>
      <c r="G202" s="56"/>
      <c r="H202" s="56"/>
      <c r="I202" s="56"/>
      <c r="J202" s="56"/>
      <c r="K202" s="56"/>
      <c r="L202" s="56"/>
      <c r="M202" s="56"/>
      <c r="N202" s="56"/>
    </row>
    <row r="203" spans="1:18" ht="16" thickBot="1" x14ac:dyDescent="0.4">
      <c r="A203" s="803" t="s">
        <v>605</v>
      </c>
      <c r="B203" s="804"/>
      <c r="C203" s="804"/>
      <c r="D203" s="804"/>
      <c r="E203" s="804"/>
      <c r="F203" s="804"/>
      <c r="G203" s="804"/>
      <c r="H203" s="804"/>
      <c r="I203" s="804"/>
      <c r="J203" s="804"/>
      <c r="K203" s="804"/>
      <c r="L203" s="804"/>
      <c r="M203" s="804"/>
      <c r="N203" s="804"/>
      <c r="O203" s="804"/>
      <c r="Q203" s="184" t="e" vm="16">
        <v>#VALUE!</v>
      </c>
      <c r="R203" s="185" t="s">
        <v>557</v>
      </c>
    </row>
    <row r="204" spans="1:18" ht="15.5" x14ac:dyDescent="0.35">
      <c r="A204" s="186" t="s">
        <v>197</v>
      </c>
      <c r="B204" s="792" t="s">
        <v>198</v>
      </c>
      <c r="C204" s="792"/>
      <c r="D204" s="792"/>
      <c r="E204" s="792"/>
      <c r="F204" s="792"/>
      <c r="G204" s="792"/>
      <c r="H204" s="792"/>
      <c r="I204" s="792"/>
      <c r="J204" s="792"/>
      <c r="K204" s="792"/>
      <c r="L204" s="792"/>
      <c r="M204" s="792"/>
      <c r="N204" s="792"/>
      <c r="O204" s="187" t="s">
        <v>200</v>
      </c>
    </row>
    <row r="205" spans="1:18" x14ac:dyDescent="0.35">
      <c r="A205" s="188" t="b">
        <v>0</v>
      </c>
      <c r="B205" s="788" t="s">
        <v>669</v>
      </c>
      <c r="C205" s="788"/>
      <c r="D205" s="788"/>
      <c r="E205" s="788"/>
      <c r="F205" s="788"/>
      <c r="G205" s="788"/>
      <c r="H205" s="788"/>
      <c r="I205" s="788"/>
      <c r="J205" s="788"/>
      <c r="K205" s="788"/>
      <c r="L205" s="788"/>
      <c r="M205" s="788"/>
      <c r="N205" s="788"/>
      <c r="O205" s="794" t="str">
        <f>REPT("|",72*O212)</f>
        <v/>
      </c>
    </row>
    <row r="206" spans="1:18" x14ac:dyDescent="0.35">
      <c r="A206" s="188" t="b">
        <v>0</v>
      </c>
      <c r="B206" s="788" t="s">
        <v>670</v>
      </c>
      <c r="C206" s="788"/>
      <c r="D206" s="788"/>
      <c r="E206" s="788"/>
      <c r="F206" s="788"/>
      <c r="G206" s="788"/>
      <c r="H206" s="788"/>
      <c r="I206" s="788"/>
      <c r="J206" s="788"/>
      <c r="K206" s="788"/>
      <c r="L206" s="788"/>
      <c r="M206" s="788"/>
      <c r="N206" s="788"/>
      <c r="O206" s="795"/>
    </row>
    <row r="207" spans="1:18" x14ac:dyDescent="0.35">
      <c r="A207" s="188" t="b">
        <v>0</v>
      </c>
      <c r="B207" s="788" t="s">
        <v>671</v>
      </c>
      <c r="C207" s="788"/>
      <c r="D207" s="788"/>
      <c r="E207" s="788"/>
      <c r="F207" s="788"/>
      <c r="G207" s="788"/>
      <c r="H207" s="788"/>
      <c r="I207" s="788"/>
      <c r="J207" s="788"/>
      <c r="K207" s="788"/>
      <c r="L207" s="788"/>
      <c r="M207" s="788"/>
      <c r="N207" s="788"/>
      <c r="O207" s="795"/>
    </row>
    <row r="208" spans="1:18" x14ac:dyDescent="0.35">
      <c r="A208" s="188" t="b">
        <v>0</v>
      </c>
      <c r="B208" s="788" t="s">
        <v>672</v>
      </c>
      <c r="C208" s="788"/>
      <c r="D208" s="788"/>
      <c r="E208" s="788"/>
      <c r="F208" s="788"/>
      <c r="G208" s="788"/>
      <c r="H208" s="788"/>
      <c r="I208" s="788"/>
      <c r="J208" s="788"/>
      <c r="K208" s="788"/>
      <c r="L208" s="788"/>
      <c r="M208" s="788"/>
      <c r="N208" s="788"/>
      <c r="O208" s="795"/>
    </row>
    <row r="209" spans="1:18" x14ac:dyDescent="0.35">
      <c r="A209" s="188" t="b">
        <v>0</v>
      </c>
      <c r="B209" s="788" t="s">
        <v>673</v>
      </c>
      <c r="C209" s="788"/>
      <c r="D209" s="788"/>
      <c r="E209" s="788"/>
      <c r="F209" s="788"/>
      <c r="G209" s="788"/>
      <c r="H209" s="788"/>
      <c r="I209" s="788"/>
      <c r="J209" s="788"/>
      <c r="K209" s="788"/>
      <c r="L209" s="788"/>
      <c r="M209" s="788"/>
      <c r="N209" s="788"/>
      <c r="O209" s="795"/>
    </row>
    <row r="210" spans="1:18" x14ac:dyDescent="0.35">
      <c r="A210" s="188" t="b">
        <v>0</v>
      </c>
      <c r="B210" s="788" t="s">
        <v>674</v>
      </c>
      <c r="C210" s="788"/>
      <c r="D210" s="788"/>
      <c r="E210" s="788"/>
      <c r="F210" s="788"/>
      <c r="G210" s="788"/>
      <c r="H210" s="788"/>
      <c r="I210" s="788"/>
      <c r="J210" s="788"/>
      <c r="K210" s="788"/>
      <c r="L210" s="788"/>
      <c r="M210" s="788"/>
      <c r="N210" s="788"/>
      <c r="O210" s="795"/>
    </row>
    <row r="211" spans="1:18" x14ac:dyDescent="0.35">
      <c r="A211" s="188" t="b">
        <v>0</v>
      </c>
      <c r="B211" s="788" t="s">
        <v>675</v>
      </c>
      <c r="C211" s="788"/>
      <c r="D211" s="788"/>
      <c r="E211" s="788"/>
      <c r="F211" s="788"/>
      <c r="G211" s="788"/>
      <c r="H211" s="788"/>
      <c r="I211" s="788"/>
      <c r="J211" s="788"/>
      <c r="K211" s="788"/>
      <c r="L211" s="788"/>
      <c r="M211" s="788"/>
      <c r="N211" s="788"/>
      <c r="O211" s="796"/>
    </row>
    <row r="212" spans="1:18" x14ac:dyDescent="0.35">
      <c r="B212" s="56"/>
      <c r="C212" s="56"/>
      <c r="D212" s="56"/>
      <c r="E212" s="56"/>
      <c r="F212" s="56"/>
      <c r="G212" s="56"/>
      <c r="H212" s="56"/>
      <c r="I212" s="56"/>
      <c r="J212" s="56"/>
      <c r="K212" s="56"/>
      <c r="L212" s="56"/>
      <c r="M212" s="56"/>
      <c r="N212" s="56"/>
      <c r="O212" s="189">
        <f>AVERAGE(A205*1,A206*1,A207*1,A208*1,A209*1,A210*1,A211*1)</f>
        <v>0</v>
      </c>
    </row>
    <row r="213" spans="1:18" ht="15" thickBot="1" x14ac:dyDescent="0.4">
      <c r="B213" s="56"/>
      <c r="C213" s="56"/>
      <c r="D213" s="56"/>
      <c r="E213" s="56"/>
      <c r="F213" s="56"/>
      <c r="G213" s="56"/>
      <c r="H213" s="56"/>
      <c r="I213" s="56"/>
      <c r="J213" s="56"/>
      <c r="K213" s="56"/>
      <c r="L213" s="56"/>
      <c r="M213" s="56"/>
      <c r="N213" s="56"/>
    </row>
    <row r="214" spans="1:18" ht="16" thickBot="1" x14ac:dyDescent="0.4">
      <c r="A214" s="803" t="s">
        <v>606</v>
      </c>
      <c r="B214" s="804"/>
      <c r="C214" s="804"/>
      <c r="D214" s="804"/>
      <c r="E214" s="804"/>
      <c r="F214" s="804"/>
      <c r="G214" s="804"/>
      <c r="H214" s="804"/>
      <c r="I214" s="804"/>
      <c r="J214" s="804"/>
      <c r="K214" s="804"/>
      <c r="L214" s="804"/>
      <c r="M214" s="804"/>
      <c r="N214" s="804"/>
      <c r="O214" s="804"/>
      <c r="Q214" s="184" t="e" vm="16">
        <v>#VALUE!</v>
      </c>
      <c r="R214" s="185" t="s">
        <v>557</v>
      </c>
    </row>
    <row r="215" spans="1:18" ht="15.5" x14ac:dyDescent="0.35">
      <c r="A215" s="186" t="s">
        <v>197</v>
      </c>
      <c r="B215" s="792" t="s">
        <v>198</v>
      </c>
      <c r="C215" s="792"/>
      <c r="D215" s="792"/>
      <c r="E215" s="792"/>
      <c r="F215" s="792"/>
      <c r="G215" s="792"/>
      <c r="H215" s="792"/>
      <c r="I215" s="792"/>
      <c r="J215" s="792"/>
      <c r="K215" s="792"/>
      <c r="L215" s="792"/>
      <c r="M215" s="792"/>
      <c r="N215" s="792"/>
      <c r="O215" s="187" t="s">
        <v>200</v>
      </c>
    </row>
    <row r="216" spans="1:18" x14ac:dyDescent="0.35">
      <c r="A216" s="188" t="b">
        <v>0</v>
      </c>
      <c r="B216" s="788" t="s">
        <v>664</v>
      </c>
      <c r="C216" s="788"/>
      <c r="D216" s="788"/>
      <c r="E216" s="788"/>
      <c r="F216" s="788"/>
      <c r="G216" s="788"/>
      <c r="H216" s="788"/>
      <c r="I216" s="788"/>
      <c r="J216" s="788"/>
      <c r="K216" s="788"/>
      <c r="L216" s="788"/>
      <c r="M216" s="788"/>
      <c r="N216" s="788"/>
      <c r="O216" s="794" t="str">
        <f>REPT("|",62*O222)</f>
        <v/>
      </c>
    </row>
    <row r="217" spans="1:18" x14ac:dyDescent="0.35">
      <c r="A217" s="188" t="b">
        <v>0</v>
      </c>
      <c r="B217" s="788" t="s">
        <v>665</v>
      </c>
      <c r="C217" s="788"/>
      <c r="D217" s="788"/>
      <c r="E217" s="788"/>
      <c r="F217" s="788"/>
      <c r="G217" s="788"/>
      <c r="H217" s="788"/>
      <c r="I217" s="788"/>
      <c r="J217" s="788"/>
      <c r="K217" s="788"/>
      <c r="L217" s="788"/>
      <c r="M217" s="788"/>
      <c r="N217" s="788"/>
      <c r="O217" s="795"/>
    </row>
    <row r="218" spans="1:18" x14ac:dyDescent="0.35">
      <c r="A218" s="188" t="b">
        <v>0</v>
      </c>
      <c r="B218" s="788" t="s">
        <v>769</v>
      </c>
      <c r="C218" s="788"/>
      <c r="D218" s="788"/>
      <c r="E218" s="788"/>
      <c r="F218" s="788"/>
      <c r="G218" s="788"/>
      <c r="H218" s="788"/>
      <c r="I218" s="788"/>
      <c r="J218" s="788"/>
      <c r="K218" s="788"/>
      <c r="L218" s="788"/>
      <c r="M218" s="788"/>
      <c r="N218" s="788"/>
      <c r="O218" s="795"/>
    </row>
    <row r="219" spans="1:18" x14ac:dyDescent="0.35">
      <c r="A219" s="188" t="b">
        <v>0</v>
      </c>
      <c r="B219" s="788" t="s">
        <v>666</v>
      </c>
      <c r="C219" s="788"/>
      <c r="D219" s="788"/>
      <c r="E219" s="788"/>
      <c r="F219" s="788"/>
      <c r="G219" s="788"/>
      <c r="H219" s="788"/>
      <c r="I219" s="788"/>
      <c r="J219" s="788"/>
      <c r="K219" s="788"/>
      <c r="L219" s="788"/>
      <c r="M219" s="788"/>
      <c r="N219" s="788"/>
      <c r="O219" s="795"/>
    </row>
    <row r="220" spans="1:18" x14ac:dyDescent="0.35">
      <c r="A220" s="188" t="b">
        <v>0</v>
      </c>
      <c r="B220" s="788" t="s">
        <v>667</v>
      </c>
      <c r="C220" s="788"/>
      <c r="D220" s="788"/>
      <c r="E220" s="788"/>
      <c r="F220" s="788"/>
      <c r="G220" s="788"/>
      <c r="H220" s="788"/>
      <c r="I220" s="788"/>
      <c r="J220" s="788"/>
      <c r="K220" s="788"/>
      <c r="L220" s="788"/>
      <c r="M220" s="788"/>
      <c r="N220" s="788"/>
      <c r="O220" s="795"/>
    </row>
    <row r="221" spans="1:18" x14ac:dyDescent="0.35">
      <c r="A221" s="188" t="b">
        <v>0</v>
      </c>
      <c r="B221" s="788" t="s">
        <v>668</v>
      </c>
      <c r="C221" s="788"/>
      <c r="D221" s="788"/>
      <c r="E221" s="788"/>
      <c r="F221" s="788"/>
      <c r="G221" s="788"/>
      <c r="H221" s="788"/>
      <c r="I221" s="788"/>
      <c r="J221" s="788"/>
      <c r="K221" s="788"/>
      <c r="L221" s="788"/>
      <c r="M221" s="788"/>
      <c r="N221" s="788"/>
      <c r="O221" s="796"/>
    </row>
    <row r="222" spans="1:18" x14ac:dyDescent="0.35">
      <c r="B222" s="56"/>
      <c r="C222" s="56"/>
      <c r="D222" s="56"/>
      <c r="E222" s="56"/>
      <c r="F222" s="56"/>
      <c r="G222" s="56"/>
      <c r="H222" s="56"/>
      <c r="I222" s="56"/>
      <c r="J222" s="56"/>
      <c r="K222" s="56"/>
      <c r="L222" s="56"/>
      <c r="M222" s="56"/>
      <c r="N222" s="56"/>
      <c r="O222" s="189">
        <f>AVERAGE(A216*1,A217*1,A218*1,A219*1,A220*1,A221*1)</f>
        <v>0</v>
      </c>
    </row>
    <row r="223" spans="1:18" ht="15" thickBot="1" x14ac:dyDescent="0.4">
      <c r="B223" s="56"/>
      <c r="C223" s="56"/>
      <c r="D223" s="56"/>
      <c r="E223" s="56"/>
      <c r="F223" s="56"/>
      <c r="G223" s="56"/>
      <c r="H223" s="56"/>
      <c r="I223" s="56"/>
      <c r="J223" s="56"/>
      <c r="K223" s="56"/>
      <c r="L223" s="56"/>
      <c r="M223" s="56"/>
      <c r="N223" s="56"/>
    </row>
    <row r="224" spans="1:18" ht="16" thickBot="1" x14ac:dyDescent="0.4">
      <c r="A224" s="803" t="s">
        <v>543</v>
      </c>
      <c r="B224" s="804"/>
      <c r="C224" s="804"/>
      <c r="D224" s="804"/>
      <c r="E224" s="804"/>
      <c r="F224" s="804"/>
      <c r="G224" s="804"/>
      <c r="H224" s="804"/>
      <c r="I224" s="804"/>
      <c r="J224" s="804"/>
      <c r="K224" s="804"/>
      <c r="L224" s="804"/>
      <c r="M224" s="804"/>
      <c r="N224" s="804"/>
      <c r="O224" s="804"/>
      <c r="Q224" s="184" t="e" vm="16">
        <v>#VALUE!</v>
      </c>
      <c r="R224" s="185" t="s">
        <v>557</v>
      </c>
    </row>
    <row r="225" spans="1:15" ht="15.5" x14ac:dyDescent="0.35">
      <c r="A225" s="186" t="s">
        <v>197</v>
      </c>
      <c r="B225" s="792" t="s">
        <v>198</v>
      </c>
      <c r="C225" s="792"/>
      <c r="D225" s="792"/>
      <c r="E225" s="792"/>
      <c r="F225" s="792"/>
      <c r="G225" s="792"/>
      <c r="H225" s="792"/>
      <c r="I225" s="792"/>
      <c r="J225" s="792"/>
      <c r="K225" s="792"/>
      <c r="L225" s="792"/>
      <c r="M225" s="792"/>
      <c r="N225" s="792"/>
      <c r="O225" s="187" t="s">
        <v>200</v>
      </c>
    </row>
    <row r="226" spans="1:15" x14ac:dyDescent="0.35">
      <c r="A226" s="188" t="b">
        <v>0</v>
      </c>
      <c r="B226" s="788" t="s">
        <v>650</v>
      </c>
      <c r="C226" s="788"/>
      <c r="D226" s="788"/>
      <c r="E226" s="788"/>
      <c r="F226" s="788"/>
      <c r="G226" s="788"/>
      <c r="H226" s="788"/>
      <c r="I226" s="788"/>
      <c r="J226" s="788"/>
      <c r="K226" s="788"/>
      <c r="L226" s="788"/>
      <c r="M226" s="788"/>
      <c r="N226" s="788"/>
      <c r="O226" s="794" t="str">
        <f>REPT("|",145*O240)</f>
        <v/>
      </c>
    </row>
    <row r="227" spans="1:15" x14ac:dyDescent="0.35">
      <c r="A227" s="188" t="b">
        <v>0</v>
      </c>
      <c r="B227" s="788" t="s">
        <v>651</v>
      </c>
      <c r="C227" s="788"/>
      <c r="D227" s="788"/>
      <c r="E227" s="788"/>
      <c r="F227" s="788"/>
      <c r="G227" s="788"/>
      <c r="H227" s="788"/>
      <c r="I227" s="788"/>
      <c r="J227" s="788"/>
      <c r="K227" s="788"/>
      <c r="L227" s="788"/>
      <c r="M227" s="788"/>
      <c r="N227" s="788"/>
      <c r="O227" s="795"/>
    </row>
    <row r="228" spans="1:15" x14ac:dyDescent="0.35">
      <c r="A228" s="188" t="b">
        <v>0</v>
      </c>
      <c r="B228" s="788" t="s">
        <v>652</v>
      </c>
      <c r="C228" s="788"/>
      <c r="D228" s="788"/>
      <c r="E228" s="788"/>
      <c r="F228" s="788"/>
      <c r="G228" s="788"/>
      <c r="H228" s="788"/>
      <c r="I228" s="788"/>
      <c r="J228" s="788"/>
      <c r="K228" s="788"/>
      <c r="L228" s="788"/>
      <c r="M228" s="788"/>
      <c r="N228" s="788"/>
      <c r="O228" s="795"/>
    </row>
    <row r="229" spans="1:15" x14ac:dyDescent="0.35">
      <c r="A229" s="188" t="b">
        <v>0</v>
      </c>
      <c r="B229" s="788" t="s">
        <v>653</v>
      </c>
      <c r="C229" s="788"/>
      <c r="D229" s="788"/>
      <c r="E229" s="788"/>
      <c r="F229" s="788"/>
      <c r="G229" s="788"/>
      <c r="H229" s="788"/>
      <c r="I229" s="788"/>
      <c r="J229" s="788"/>
      <c r="K229" s="788"/>
      <c r="L229" s="788"/>
      <c r="M229" s="788"/>
      <c r="N229" s="788"/>
      <c r="O229" s="795"/>
    </row>
    <row r="230" spans="1:15" x14ac:dyDescent="0.35">
      <c r="A230" s="188" t="b">
        <v>0</v>
      </c>
      <c r="B230" s="788" t="s">
        <v>654</v>
      </c>
      <c r="C230" s="788"/>
      <c r="D230" s="788"/>
      <c r="E230" s="788"/>
      <c r="F230" s="788"/>
      <c r="G230" s="788"/>
      <c r="H230" s="788"/>
      <c r="I230" s="788"/>
      <c r="J230" s="788"/>
      <c r="K230" s="788"/>
      <c r="L230" s="788"/>
      <c r="M230" s="788"/>
      <c r="N230" s="788"/>
      <c r="O230" s="795"/>
    </row>
    <row r="231" spans="1:15" x14ac:dyDescent="0.35">
      <c r="A231" s="188" t="b">
        <v>0</v>
      </c>
      <c r="B231" s="788" t="s">
        <v>655</v>
      </c>
      <c r="C231" s="788"/>
      <c r="D231" s="788"/>
      <c r="E231" s="788"/>
      <c r="F231" s="788"/>
      <c r="G231" s="788"/>
      <c r="H231" s="788"/>
      <c r="I231" s="788"/>
      <c r="J231" s="788"/>
      <c r="K231" s="788"/>
      <c r="L231" s="788"/>
      <c r="M231" s="788"/>
      <c r="N231" s="788"/>
      <c r="O231" s="795"/>
    </row>
    <row r="232" spans="1:15" x14ac:dyDescent="0.35">
      <c r="A232" s="188" t="b">
        <v>0</v>
      </c>
      <c r="B232" s="788" t="s">
        <v>656</v>
      </c>
      <c r="C232" s="788"/>
      <c r="D232" s="788"/>
      <c r="E232" s="788"/>
      <c r="F232" s="788"/>
      <c r="G232" s="788"/>
      <c r="H232" s="788"/>
      <c r="I232" s="788"/>
      <c r="J232" s="788"/>
      <c r="K232" s="788"/>
      <c r="L232" s="788"/>
      <c r="M232" s="788"/>
      <c r="N232" s="788"/>
      <c r="O232" s="795"/>
    </row>
    <row r="233" spans="1:15" x14ac:dyDescent="0.35">
      <c r="A233" s="188" t="b">
        <v>0</v>
      </c>
      <c r="B233" s="788" t="s">
        <v>657</v>
      </c>
      <c r="C233" s="788"/>
      <c r="D233" s="788"/>
      <c r="E233" s="788"/>
      <c r="F233" s="788"/>
      <c r="G233" s="788"/>
      <c r="H233" s="788"/>
      <c r="I233" s="788"/>
      <c r="J233" s="788"/>
      <c r="K233" s="788"/>
      <c r="L233" s="788"/>
      <c r="M233" s="788"/>
      <c r="N233" s="788"/>
      <c r="O233" s="795"/>
    </row>
    <row r="234" spans="1:15" x14ac:dyDescent="0.35">
      <c r="A234" s="188" t="b">
        <v>0</v>
      </c>
      <c r="B234" s="788" t="s">
        <v>658</v>
      </c>
      <c r="C234" s="788"/>
      <c r="D234" s="788"/>
      <c r="E234" s="788"/>
      <c r="F234" s="788"/>
      <c r="G234" s="788"/>
      <c r="H234" s="788"/>
      <c r="I234" s="788"/>
      <c r="J234" s="788"/>
      <c r="K234" s="788"/>
      <c r="L234" s="788"/>
      <c r="M234" s="788"/>
      <c r="N234" s="788"/>
      <c r="O234" s="795"/>
    </row>
    <row r="235" spans="1:15" x14ac:dyDescent="0.35">
      <c r="A235" s="188" t="b">
        <v>0</v>
      </c>
      <c r="B235" s="788" t="s">
        <v>659</v>
      </c>
      <c r="C235" s="788"/>
      <c r="D235" s="788"/>
      <c r="E235" s="788"/>
      <c r="F235" s="788"/>
      <c r="G235" s="788"/>
      <c r="H235" s="788"/>
      <c r="I235" s="788"/>
      <c r="J235" s="788"/>
      <c r="K235" s="788"/>
      <c r="L235" s="788"/>
      <c r="M235" s="788"/>
      <c r="N235" s="788"/>
      <c r="O235" s="795"/>
    </row>
    <row r="236" spans="1:15" x14ac:dyDescent="0.35">
      <c r="A236" s="188" t="b">
        <v>0</v>
      </c>
      <c r="B236" s="788" t="s">
        <v>660</v>
      </c>
      <c r="C236" s="788"/>
      <c r="D236" s="788"/>
      <c r="E236" s="788"/>
      <c r="F236" s="788"/>
      <c r="G236" s="788"/>
      <c r="H236" s="788"/>
      <c r="I236" s="788"/>
      <c r="J236" s="788"/>
      <c r="K236" s="788"/>
      <c r="L236" s="788"/>
      <c r="M236" s="788"/>
      <c r="N236" s="788"/>
      <c r="O236" s="795"/>
    </row>
    <row r="237" spans="1:15" x14ac:dyDescent="0.35">
      <c r="A237" s="188" t="b">
        <v>0</v>
      </c>
      <c r="B237" s="788" t="s">
        <v>661</v>
      </c>
      <c r="C237" s="788"/>
      <c r="D237" s="788"/>
      <c r="E237" s="788"/>
      <c r="F237" s="788"/>
      <c r="G237" s="788"/>
      <c r="H237" s="788"/>
      <c r="I237" s="788"/>
      <c r="J237" s="788"/>
      <c r="K237" s="788"/>
      <c r="L237" s="788"/>
      <c r="M237" s="788"/>
      <c r="N237" s="788"/>
      <c r="O237" s="795"/>
    </row>
    <row r="238" spans="1:15" x14ac:dyDescent="0.35">
      <c r="A238" s="188" t="b">
        <v>0</v>
      </c>
      <c r="B238" s="788" t="s">
        <v>662</v>
      </c>
      <c r="C238" s="788"/>
      <c r="D238" s="788"/>
      <c r="E238" s="788"/>
      <c r="F238" s="788"/>
      <c r="G238" s="788"/>
      <c r="H238" s="788"/>
      <c r="I238" s="788"/>
      <c r="J238" s="788"/>
      <c r="K238" s="788"/>
      <c r="L238" s="788"/>
      <c r="M238" s="788"/>
      <c r="N238" s="788"/>
      <c r="O238" s="795"/>
    </row>
    <row r="239" spans="1:15" x14ac:dyDescent="0.35">
      <c r="A239" s="188" t="b">
        <v>0</v>
      </c>
      <c r="B239" s="788" t="s">
        <v>663</v>
      </c>
      <c r="C239" s="788"/>
      <c r="D239" s="788"/>
      <c r="E239" s="788"/>
      <c r="F239" s="788"/>
      <c r="G239" s="788"/>
      <c r="H239" s="788"/>
      <c r="I239" s="788"/>
      <c r="J239" s="788"/>
      <c r="K239" s="788"/>
      <c r="L239" s="788"/>
      <c r="M239" s="788"/>
      <c r="N239" s="788"/>
      <c r="O239" s="796"/>
    </row>
    <row r="240" spans="1:15" x14ac:dyDescent="0.35">
      <c r="O240" s="189">
        <f>AVERAGE(A226*1,A227*1,A228*1,A229*1,A230*1,A231*1,A232*1,A233*1,A234*1,A235*1,A236*1,A237*1,A238*1,A239*1)</f>
        <v>0</v>
      </c>
    </row>
  </sheetData>
  <sheetProtection algorithmName="SHA-512" hashValue="ebSui6IH2wTQ/MXiBh2fwguK2bjD/LIsC3r1PKLu533bqigytMmpcpi/wikOoo6Muvay0/8loDe4sXFEQONXJg==" saltValue="oyxgX/oht6xwmuHW5eZ1gw==" spinCount="100000" sheet="1" objects="1" scenarios="1"/>
  <mergeCells count="210">
    <mergeCell ref="B236:N236"/>
    <mergeCell ref="B237:N237"/>
    <mergeCell ref="B238:N238"/>
    <mergeCell ref="B239:N239"/>
    <mergeCell ref="B204:N204"/>
    <mergeCell ref="O168:O174"/>
    <mergeCell ref="B12:N12"/>
    <mergeCell ref="O149:O155"/>
    <mergeCell ref="O159:O163"/>
    <mergeCell ref="A177:O177"/>
    <mergeCell ref="O92:O98"/>
    <mergeCell ref="O134:O145"/>
    <mergeCell ref="O194:O200"/>
    <mergeCell ref="O184:O190"/>
    <mergeCell ref="O39:O41"/>
    <mergeCell ref="O30:O34"/>
    <mergeCell ref="A38:N38"/>
    <mergeCell ref="B30:N30"/>
    <mergeCell ref="B31:N31"/>
    <mergeCell ref="B33:N33"/>
    <mergeCell ref="B34:N34"/>
    <mergeCell ref="B39:N39"/>
    <mergeCell ref="B40:N40"/>
    <mergeCell ref="B45:N45"/>
    <mergeCell ref="O45:O48"/>
    <mergeCell ref="O52:O54"/>
    <mergeCell ref="O58:O61"/>
    <mergeCell ref="O65:O67"/>
    <mergeCell ref="B133:N133"/>
    <mergeCell ref="B167:N167"/>
    <mergeCell ref="A70:O70"/>
    <mergeCell ref="A132:O132"/>
    <mergeCell ref="A166:O166"/>
    <mergeCell ref="B71:O71"/>
    <mergeCell ref="O80:O88"/>
    <mergeCell ref="O102:O106"/>
    <mergeCell ref="B60:N60"/>
    <mergeCell ref="B61:N61"/>
    <mergeCell ref="O73:O76"/>
    <mergeCell ref="B82:N82"/>
    <mergeCell ref="B159:N159"/>
    <mergeCell ref="B160:N160"/>
    <mergeCell ref="B162:N162"/>
    <mergeCell ref="B163:N163"/>
    <mergeCell ref="B161:N161"/>
    <mergeCell ref="B151:N151"/>
    <mergeCell ref="B152:N152"/>
    <mergeCell ref="B153:N153"/>
    <mergeCell ref="B233:N233"/>
    <mergeCell ref="B171:N171"/>
    <mergeCell ref="B189:N189"/>
    <mergeCell ref="B197:N197"/>
    <mergeCell ref="B217:N217"/>
    <mergeCell ref="B97:N97"/>
    <mergeCell ref="B98:N98"/>
    <mergeCell ref="B102:N102"/>
    <mergeCell ref="B103:N103"/>
    <mergeCell ref="B104:N104"/>
    <mergeCell ref="B211:N211"/>
    <mergeCell ref="B216:N216"/>
    <mergeCell ref="B210:N210"/>
    <mergeCell ref="B172:N172"/>
    <mergeCell ref="B184:N184"/>
    <mergeCell ref="B173:N173"/>
    <mergeCell ref="B174:N174"/>
    <mergeCell ref="B178:N178"/>
    <mergeCell ref="B168:N168"/>
    <mergeCell ref="B169:N169"/>
    <mergeCell ref="B170:N170"/>
    <mergeCell ref="A158:N158"/>
    <mergeCell ref="B185:N185"/>
    <mergeCell ref="B186:N186"/>
    <mergeCell ref="B187:N187"/>
    <mergeCell ref="B188:N188"/>
    <mergeCell ref="B190:N190"/>
    <mergeCell ref="B179:N179"/>
    <mergeCell ref="B180:N180"/>
    <mergeCell ref="B231:N231"/>
    <mergeCell ref="B232:N232"/>
    <mergeCell ref="B229:N229"/>
    <mergeCell ref="B230:N230"/>
    <mergeCell ref="B218:N218"/>
    <mergeCell ref="B219:N219"/>
    <mergeCell ref="B220:N220"/>
    <mergeCell ref="B221:N221"/>
    <mergeCell ref="B226:N226"/>
    <mergeCell ref="B225:N225"/>
    <mergeCell ref="A224:O224"/>
    <mergeCell ref="B234:N234"/>
    <mergeCell ref="B215:N215"/>
    <mergeCell ref="A203:O203"/>
    <mergeCell ref="A214:O214"/>
    <mergeCell ref="A193:N193"/>
    <mergeCell ref="O179:O180"/>
    <mergeCell ref="B206:N206"/>
    <mergeCell ref="B207:N207"/>
    <mergeCell ref="B208:N208"/>
    <mergeCell ref="B209:N209"/>
    <mergeCell ref="B198:N198"/>
    <mergeCell ref="B199:N199"/>
    <mergeCell ref="B200:N200"/>
    <mergeCell ref="B205:N205"/>
    <mergeCell ref="B194:N194"/>
    <mergeCell ref="B195:N195"/>
    <mergeCell ref="B196:N196"/>
    <mergeCell ref="O226:O239"/>
    <mergeCell ref="O216:O221"/>
    <mergeCell ref="O205:O211"/>
    <mergeCell ref="A183:N183"/>
    <mergeCell ref="B235:N235"/>
    <mergeCell ref="B227:N227"/>
    <mergeCell ref="B228:N228"/>
    <mergeCell ref="B154:N154"/>
    <mergeCell ref="B155:N155"/>
    <mergeCell ref="B144:N144"/>
    <mergeCell ref="B145:N145"/>
    <mergeCell ref="B149:N149"/>
    <mergeCell ref="B150:N150"/>
    <mergeCell ref="B138:N138"/>
    <mergeCell ref="B139:N139"/>
    <mergeCell ref="B141:N141"/>
    <mergeCell ref="B142:N142"/>
    <mergeCell ref="B143:N143"/>
    <mergeCell ref="B140:N140"/>
    <mergeCell ref="A148:N148"/>
    <mergeCell ref="B134:N134"/>
    <mergeCell ref="B135:N135"/>
    <mergeCell ref="B136:N136"/>
    <mergeCell ref="B137:N137"/>
    <mergeCell ref="A113:N113"/>
    <mergeCell ref="A121:N121"/>
    <mergeCell ref="A125:N125"/>
    <mergeCell ref="B105:N105"/>
    <mergeCell ref="B106:N106"/>
    <mergeCell ref="B115:N115"/>
    <mergeCell ref="O114:O118"/>
    <mergeCell ref="O126:O129"/>
    <mergeCell ref="B94:N94"/>
    <mergeCell ref="B95:N95"/>
    <mergeCell ref="B96:N96"/>
    <mergeCell ref="B114:N114"/>
    <mergeCell ref="B116:N116"/>
    <mergeCell ref="B117:N117"/>
    <mergeCell ref="B118:N118"/>
    <mergeCell ref="B122:N122"/>
    <mergeCell ref="B126:N126"/>
    <mergeCell ref="B127:N127"/>
    <mergeCell ref="B128:N128"/>
    <mergeCell ref="B129:N129"/>
    <mergeCell ref="A101:N101"/>
    <mergeCell ref="B75:N75"/>
    <mergeCell ref="B76:N76"/>
    <mergeCell ref="B66:N66"/>
    <mergeCell ref="B67:N67"/>
    <mergeCell ref="B73:N73"/>
    <mergeCell ref="B74:N74"/>
    <mergeCell ref="B58:N58"/>
    <mergeCell ref="B59:N59"/>
    <mergeCell ref="B65:N65"/>
    <mergeCell ref="A64:N64"/>
    <mergeCell ref="B87:N87"/>
    <mergeCell ref="B88:N88"/>
    <mergeCell ref="B93:N93"/>
    <mergeCell ref="B92:N92"/>
    <mergeCell ref="B80:N80"/>
    <mergeCell ref="B81:N81"/>
    <mergeCell ref="B84:N84"/>
    <mergeCell ref="B85:N85"/>
    <mergeCell ref="B86:N86"/>
    <mergeCell ref="B83:N83"/>
    <mergeCell ref="A91:N91"/>
    <mergeCell ref="B53:N53"/>
    <mergeCell ref="B54:N54"/>
    <mergeCell ref="B46:N46"/>
    <mergeCell ref="B47:N47"/>
    <mergeCell ref="B32:N32"/>
    <mergeCell ref="B41:N41"/>
    <mergeCell ref="B26:N26"/>
    <mergeCell ref="A29:N29"/>
    <mergeCell ref="A72:N72"/>
    <mergeCell ref="B48:N48"/>
    <mergeCell ref="B52:N52"/>
    <mergeCell ref="A51:N51"/>
    <mergeCell ref="A57:N57"/>
    <mergeCell ref="A44:N44"/>
    <mergeCell ref="A21:O21"/>
    <mergeCell ref="B22:N22"/>
    <mergeCell ref="A23:N23"/>
    <mergeCell ref="B24:N24"/>
    <mergeCell ref="B25:N25"/>
    <mergeCell ref="O24:O26"/>
    <mergeCell ref="B2:N2"/>
    <mergeCell ref="B3:N3"/>
    <mergeCell ref="O9:P9"/>
    <mergeCell ref="B13:N13"/>
    <mergeCell ref="B14:N14"/>
    <mergeCell ref="B15:N15"/>
    <mergeCell ref="B16:N16"/>
    <mergeCell ref="B17:N17"/>
    <mergeCell ref="B18:N18"/>
    <mergeCell ref="O12:O18"/>
    <mergeCell ref="A1:O1"/>
    <mergeCell ref="O3:O7"/>
    <mergeCell ref="B8:N8"/>
    <mergeCell ref="B4:N4"/>
    <mergeCell ref="B5:N5"/>
    <mergeCell ref="B7:N7"/>
    <mergeCell ref="B6:N6"/>
    <mergeCell ref="A10:O10"/>
    <mergeCell ref="B11:N11"/>
  </mergeCells>
  <phoneticPr fontId="5" type="noConversion"/>
  <conditionalFormatting sqref="O3">
    <cfRule type="dataBar" priority="3">
      <dataBar>
        <cfvo type="num" val="0"/>
        <cfvo type="num" val="1"/>
        <color rgb="FF00B0F0"/>
      </dataBar>
      <extLst>
        <ext xmlns:x14="http://schemas.microsoft.com/office/spreadsheetml/2009/9/main" uri="{B025F937-C7B1-47D3-B67F-A62EFF666E3E}">
          <x14:id>{8A3725B1-3830-494B-B8B8-B111CB712861}</x14:id>
        </ext>
      </extLst>
    </cfRule>
  </conditionalFormatting>
  <hyperlinks>
    <hyperlink ref="Q1" location="'1. Info générale'!A1" tooltip="1.Informations générales" display="'1. Info générale'!A1" xr:uid="{2B9909BB-921E-4B0B-94DA-EED3A689F0D2}"/>
    <hyperlink ref="Q10" location="'2. Origines &amp; Conso.'!A1" tooltip="2. Sources et consommations" display="'2. Origines &amp; Conso.'!A1" xr:uid="{7E36F8A7-B3C8-46A9-A3F7-BD25800E353F}"/>
    <hyperlink ref="Q21" location="'3. Usages domestiques'!A1" tooltip="3 Usages domestiques" display="'3. Usages domestiques'!A1" xr:uid="{DE79773B-720C-497D-849D-FC1D3F81DBE7}"/>
    <hyperlink ref="Q29" location="'3. Usages domestiques'!A1" tooltip="3. Usage domestique : Toilettes" display="'3. Usages domestiques'!A1" xr:uid="{E5943E38-60B7-4AA5-9EEF-065D37F77351}"/>
    <hyperlink ref="Q38" location="'3. Usages domestiques'!A1" tooltip="3. Usage domestique : Urinoirs" display="'3. Usages domestiques'!A1" xr:uid="{3F49C1FD-3F5B-4964-B86C-F140B7271CBD}"/>
    <hyperlink ref="Q44" location="'3. Usages domestiques'!A1" tooltip="3. Usage domestique : Robinets" display="'3. Usages domestiques'!A1" xr:uid="{2A3149A4-1B53-456F-84C5-FEEC6388E890}"/>
    <hyperlink ref="Q51" location="'3. Usages domestiques'!A1" tooltip="3. Usage domestique : Douches" display="'3. Usages domestiques'!A1" xr:uid="{5432A34D-682C-4A73-98CD-A2CEC8A47806}"/>
    <hyperlink ref="Q64" location="'3. Usages domestiques'!A1" tooltip="3. Usage domestique : Entretien et hygiène du bâtiment" display="'3. Usages domestiques'!A1" xr:uid="{005FA9A1-441F-42EC-ABAA-77F6FB039861}"/>
    <hyperlink ref="Q57" location="'3. Usages domestiques'!A1" tooltip="3. Usage domestique : Lave-vaiselles" display="'3. Usages domestiques'!A1" xr:uid="{34C8A665-2213-4D41-90D3-FE761F193B0C}"/>
    <hyperlink ref="Q72" location="'4. Eau de service'!A1" tooltip="4. Eaux de services" display="'4. Eau de service'!A1" xr:uid="{0F06B321-57D0-497B-9CAF-B07870966083}"/>
    <hyperlink ref="Q79" location="'4. Eau de service'!A19" tooltip="4. Eaux de services" display="'4. Eau de service'!A19" xr:uid="{9C661ED4-11CE-4594-A277-868A69CA3C72}"/>
    <hyperlink ref="Q91" location="'4. Eau de service'!A37" tooltip="4. Eaux de services" display="'4. Eau de service'!A37" xr:uid="{F72E9884-A169-4035-9407-B4D7FA485CFA}"/>
    <hyperlink ref="Q101" location="'4. Eau de service'!A58" tooltip="4. Eaux de services" display="'4. Eau de service'!A58" xr:uid="{3A173EF4-53C2-462D-984E-03595A174D3B}"/>
    <hyperlink ref="Q113" location="'4. Eau de service'!A88" tooltip="4. Eaux de services" display="'4. Eau de service'!A88" xr:uid="{E9B87133-C8E0-4845-ADF6-B09ABCAD2CD2}"/>
    <hyperlink ref="Q121" location="'4. Eau de service'!A100" tooltip="4. Eaux de services" display="'4. Eau de service'!A100" xr:uid="{4802C196-AF1C-41BD-9DAD-8AFE1B27AE71}"/>
    <hyperlink ref="Q125" location="'4. Eau de service'!A109" tooltip="4. Eaux de services" display="'4. Eau de service'!A109" xr:uid="{91A0E2B6-789F-4196-BA8C-DD2CA679884C}"/>
    <hyperlink ref="Q132" location="'5. Arrosage et ext.'!A5" tooltip="5. Arrosage des espaces verts" display="'5. Arrosage et ext.'!A5" xr:uid="{0B201BBA-8C66-4C04-9AB2-FB8ED3674F53}"/>
    <hyperlink ref="Q148" location="'5. Arrosage et ext.'!A52" tooltip="5. Arrosage des espaces verts" display="'5. Arrosage et ext.'!A52" xr:uid="{2BAB5765-6F40-47CB-8C5B-7405AAB3942D}"/>
    <hyperlink ref="Q158" location="'5. Arrosage et ext.'!A74" tooltip="5. Arrosage des espaces verts" display="'5. Arrosage et ext.'!A74" xr:uid="{EF5A49DE-567A-449F-9100-8E429CE59FE7}"/>
    <hyperlink ref="Q166" location="'6. Refroidissement'!A1" tooltip="6. Eaux de refroidissement" display="'6. Refroidissement'!A1" xr:uid="{7F13B8DC-75D5-443A-9999-3F438E35F6C5}"/>
    <hyperlink ref="Q177" location="'6. Refroidissement'!A6" tooltip="6. Eaux de refroidissement" display="'6. Refroidissement'!A6" xr:uid="{A3CB8D64-0DFA-449C-A6DA-1013D444D027}"/>
    <hyperlink ref="Q183" location="'6. Refroidissement'!A37" tooltip="6. Eaux de refroidissement" display="'6. Refroidissement'!A37" xr:uid="{FB0E9EA9-C5C2-49A7-8EAC-C669DAF8E99B}"/>
    <hyperlink ref="Q193" location="'6. Refroidissement'!A76" tooltip="6. Eaux de refroidissement" display="'6. Refroidissement'!A76" xr:uid="{0FF5E1EE-7C1F-45EE-821E-1BB20C7EEF98}"/>
    <hyperlink ref="Q203" location="'7. Chauffage'!A1" tooltip="7. Eaux de chauffage" display="'7. Chauffage'!A1" xr:uid="{22494C0D-4586-465B-B328-C6D977171A5A}"/>
    <hyperlink ref="Q214" location="'8. Procédés'!A1" tooltip="6. Eaux procédés" display="'8. Procédés'!A1" xr:uid="{B64C28A9-7117-4D01-BB22-34A54417A265}"/>
    <hyperlink ref="Q224" location="'9.Traitement des eaux'!A1" tooltip="9. Eaux traitée" display="'9.Traitement des eaux'!A1" xr:uid="{3F9D26F5-340E-4409-A250-C8BA7766DB58}"/>
  </hyperlinks>
  <pageMargins left="0.70866141732283472" right="0.70866141732283472" top="0.74803149606299213" bottom="0.74803149606299213" header="0.31496062992125984" footer="0.31496062992125984"/>
  <pageSetup paperSize="8" scale="74" fitToHeight="0" orientation="portrait" r:id="rId1"/>
  <headerFooter>
    <oddFooter>&amp;LVersion 2025&amp;CStratégie de collecte des données – Audit de l’eau en entreprise_
Check-liste de recommandations&amp;R&amp;P</oddFooter>
  </headerFooter>
  <rowBreaks count="1" manualBreakCount="1">
    <brk id="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29" r:id="rId4" name="Check Box 21">
              <controlPr defaultSize="0" autoFill="0" autoLine="0" autoPict="0">
                <anchor moveWithCells="1">
                  <from>
                    <xdr:col>0</xdr:col>
                    <xdr:colOff>190500</xdr:colOff>
                    <xdr:row>3</xdr:row>
                    <xdr:rowOff>355600</xdr:rowOff>
                  </from>
                  <to>
                    <xdr:col>0</xdr:col>
                    <xdr:colOff>438150</xdr:colOff>
                    <xdr:row>4</xdr:row>
                    <xdr:rowOff>209550</xdr:rowOff>
                  </to>
                </anchor>
              </controlPr>
            </control>
          </mc:Choice>
        </mc:AlternateContent>
        <mc:AlternateContent xmlns:mc="http://schemas.openxmlformats.org/markup-compatibility/2006">
          <mc:Choice Requires="x14">
            <control shapeId="43030" r:id="rId5" name="Check Box 22">
              <controlPr defaultSize="0" autoFill="0" autoLine="0" autoPict="0">
                <anchor moveWithCells="1">
                  <from>
                    <xdr:col>0</xdr:col>
                    <xdr:colOff>190500</xdr:colOff>
                    <xdr:row>4</xdr:row>
                    <xdr:rowOff>355600</xdr:rowOff>
                  </from>
                  <to>
                    <xdr:col>0</xdr:col>
                    <xdr:colOff>438150</xdr:colOff>
                    <xdr:row>5</xdr:row>
                    <xdr:rowOff>209550</xdr:rowOff>
                  </to>
                </anchor>
              </controlPr>
            </control>
          </mc:Choice>
        </mc:AlternateContent>
        <mc:AlternateContent xmlns:mc="http://schemas.openxmlformats.org/markup-compatibility/2006">
          <mc:Choice Requires="x14">
            <control shapeId="43035" r:id="rId6" name="Check Box 27">
              <controlPr defaultSize="0" autoFill="0" autoLine="0" autoPict="0">
                <anchor moveWithCells="1">
                  <from>
                    <xdr:col>0</xdr:col>
                    <xdr:colOff>184150</xdr:colOff>
                    <xdr:row>11</xdr:row>
                    <xdr:rowOff>171450</xdr:rowOff>
                  </from>
                  <to>
                    <xdr:col>0</xdr:col>
                    <xdr:colOff>431800</xdr:colOff>
                    <xdr:row>13</xdr:row>
                    <xdr:rowOff>31750</xdr:rowOff>
                  </to>
                </anchor>
              </controlPr>
            </control>
          </mc:Choice>
        </mc:AlternateContent>
        <mc:AlternateContent xmlns:mc="http://schemas.openxmlformats.org/markup-compatibility/2006">
          <mc:Choice Requires="x14">
            <control shapeId="43036" r:id="rId7" name="Check Box 28">
              <controlPr defaultSize="0" autoFill="0" autoLine="0" autoPict="0">
                <anchor moveWithCells="1">
                  <from>
                    <xdr:col>0</xdr:col>
                    <xdr:colOff>184150</xdr:colOff>
                    <xdr:row>12</xdr:row>
                    <xdr:rowOff>171450</xdr:rowOff>
                  </from>
                  <to>
                    <xdr:col>0</xdr:col>
                    <xdr:colOff>431800</xdr:colOff>
                    <xdr:row>14</xdr:row>
                    <xdr:rowOff>31750</xdr:rowOff>
                  </to>
                </anchor>
              </controlPr>
            </control>
          </mc:Choice>
        </mc:AlternateContent>
        <mc:AlternateContent xmlns:mc="http://schemas.openxmlformats.org/markup-compatibility/2006">
          <mc:Choice Requires="x14">
            <control shapeId="43037" r:id="rId8" name="Check Box 29">
              <controlPr defaultSize="0" autoFill="0" autoLine="0" autoPict="0">
                <anchor moveWithCells="1">
                  <from>
                    <xdr:col>0</xdr:col>
                    <xdr:colOff>184150</xdr:colOff>
                    <xdr:row>14</xdr:row>
                    <xdr:rowOff>171450</xdr:rowOff>
                  </from>
                  <to>
                    <xdr:col>0</xdr:col>
                    <xdr:colOff>431800</xdr:colOff>
                    <xdr:row>16</xdr:row>
                    <xdr:rowOff>31750</xdr:rowOff>
                  </to>
                </anchor>
              </controlPr>
            </control>
          </mc:Choice>
        </mc:AlternateContent>
        <mc:AlternateContent xmlns:mc="http://schemas.openxmlformats.org/markup-compatibility/2006">
          <mc:Choice Requires="x14">
            <control shapeId="43043" r:id="rId9" name="Check Box 35">
              <controlPr defaultSize="0" autoFill="0" autoLine="0" autoPict="0">
                <anchor moveWithCells="1">
                  <from>
                    <xdr:col>0</xdr:col>
                    <xdr:colOff>184150</xdr:colOff>
                    <xdr:row>23</xdr:row>
                    <xdr:rowOff>171450</xdr:rowOff>
                  </from>
                  <to>
                    <xdr:col>0</xdr:col>
                    <xdr:colOff>431800</xdr:colOff>
                    <xdr:row>25</xdr:row>
                    <xdr:rowOff>31750</xdr:rowOff>
                  </to>
                </anchor>
              </controlPr>
            </control>
          </mc:Choice>
        </mc:AlternateContent>
        <mc:AlternateContent xmlns:mc="http://schemas.openxmlformats.org/markup-compatibility/2006">
          <mc:Choice Requires="x14">
            <control shapeId="43034" r:id="rId10" name="Check Box 26">
              <controlPr defaultSize="0" autoFill="0" autoLine="0" autoPict="0">
                <anchor moveWithCells="1">
                  <from>
                    <xdr:col>0</xdr:col>
                    <xdr:colOff>184150</xdr:colOff>
                    <xdr:row>11</xdr:row>
                    <xdr:rowOff>0</xdr:rowOff>
                  </from>
                  <to>
                    <xdr:col>0</xdr:col>
                    <xdr:colOff>431800</xdr:colOff>
                    <xdr:row>12</xdr:row>
                    <xdr:rowOff>31750</xdr:rowOff>
                  </to>
                </anchor>
              </controlPr>
            </control>
          </mc:Choice>
        </mc:AlternateContent>
        <mc:AlternateContent xmlns:mc="http://schemas.openxmlformats.org/markup-compatibility/2006">
          <mc:Choice Requires="x14">
            <control shapeId="43023" r:id="rId11" name="Check Box 15">
              <controlPr defaultSize="0" autoFill="0" autoLine="0" autoPict="0">
                <anchor moveWithCells="1">
                  <from>
                    <xdr:col>0</xdr:col>
                    <xdr:colOff>184150</xdr:colOff>
                    <xdr:row>3</xdr:row>
                    <xdr:rowOff>0</xdr:rowOff>
                  </from>
                  <to>
                    <xdr:col>0</xdr:col>
                    <xdr:colOff>431800</xdr:colOff>
                    <xdr:row>3</xdr:row>
                    <xdr:rowOff>222250</xdr:rowOff>
                  </to>
                </anchor>
              </controlPr>
            </control>
          </mc:Choice>
        </mc:AlternateContent>
        <mc:AlternateContent xmlns:mc="http://schemas.openxmlformats.org/markup-compatibility/2006">
          <mc:Choice Requires="x14">
            <control shapeId="43637" r:id="rId12" name="Check Box 629">
              <controlPr defaultSize="0" autoFill="0" autoLine="0" autoPict="0">
                <anchor moveWithCells="1">
                  <from>
                    <xdr:col>0</xdr:col>
                    <xdr:colOff>184150</xdr:colOff>
                    <xdr:row>13</xdr:row>
                    <xdr:rowOff>171450</xdr:rowOff>
                  </from>
                  <to>
                    <xdr:col>0</xdr:col>
                    <xdr:colOff>431800</xdr:colOff>
                    <xdr:row>15</xdr:row>
                    <xdr:rowOff>31750</xdr:rowOff>
                  </to>
                </anchor>
              </controlPr>
            </control>
          </mc:Choice>
        </mc:AlternateContent>
        <mc:AlternateContent xmlns:mc="http://schemas.openxmlformats.org/markup-compatibility/2006">
          <mc:Choice Requires="x14">
            <control shapeId="43638" r:id="rId13" name="Check Box 630">
              <controlPr defaultSize="0" autoFill="0" autoLine="0" autoPict="0">
                <anchor moveWithCells="1">
                  <from>
                    <xdr:col>0</xdr:col>
                    <xdr:colOff>184150</xdr:colOff>
                    <xdr:row>15</xdr:row>
                    <xdr:rowOff>171450</xdr:rowOff>
                  </from>
                  <to>
                    <xdr:col>0</xdr:col>
                    <xdr:colOff>431800</xdr:colOff>
                    <xdr:row>17</xdr:row>
                    <xdr:rowOff>31750</xdr:rowOff>
                  </to>
                </anchor>
              </controlPr>
            </control>
          </mc:Choice>
        </mc:AlternateContent>
        <mc:AlternateContent xmlns:mc="http://schemas.openxmlformats.org/markup-compatibility/2006">
          <mc:Choice Requires="x14">
            <control shapeId="43640" r:id="rId14" name="Check Box 632">
              <controlPr defaultSize="0" autoFill="0" autoLine="0" autoPict="0">
                <anchor moveWithCells="1">
                  <from>
                    <xdr:col>0</xdr:col>
                    <xdr:colOff>184150</xdr:colOff>
                    <xdr:row>16</xdr:row>
                    <xdr:rowOff>171450</xdr:rowOff>
                  </from>
                  <to>
                    <xdr:col>0</xdr:col>
                    <xdr:colOff>431800</xdr:colOff>
                    <xdr:row>18</xdr:row>
                    <xdr:rowOff>31750</xdr:rowOff>
                  </to>
                </anchor>
              </controlPr>
            </control>
          </mc:Choice>
        </mc:AlternateContent>
        <mc:AlternateContent xmlns:mc="http://schemas.openxmlformats.org/markup-compatibility/2006">
          <mc:Choice Requires="x14">
            <control shapeId="43641" r:id="rId15" name="Check Box 633">
              <controlPr defaultSize="0" autoFill="0" autoLine="0" autoPict="0">
                <anchor moveWithCells="1">
                  <from>
                    <xdr:col>0</xdr:col>
                    <xdr:colOff>184150</xdr:colOff>
                    <xdr:row>6</xdr:row>
                    <xdr:rowOff>171450</xdr:rowOff>
                  </from>
                  <to>
                    <xdr:col>0</xdr:col>
                    <xdr:colOff>431800</xdr:colOff>
                    <xdr:row>8</xdr:row>
                    <xdr:rowOff>31750</xdr:rowOff>
                  </to>
                </anchor>
              </controlPr>
            </control>
          </mc:Choice>
        </mc:AlternateContent>
        <mc:AlternateContent xmlns:mc="http://schemas.openxmlformats.org/markup-compatibility/2006">
          <mc:Choice Requires="x14">
            <control shapeId="43644" r:id="rId16" name="Check Box 636">
              <controlPr defaultSize="0" autoFill="0" autoLine="0" autoPict="0">
                <anchor moveWithCells="1">
                  <from>
                    <xdr:col>0</xdr:col>
                    <xdr:colOff>184150</xdr:colOff>
                    <xdr:row>6</xdr:row>
                    <xdr:rowOff>0</xdr:rowOff>
                  </from>
                  <to>
                    <xdr:col>0</xdr:col>
                    <xdr:colOff>431800</xdr:colOff>
                    <xdr:row>7</xdr:row>
                    <xdr:rowOff>38100</xdr:rowOff>
                  </to>
                </anchor>
              </controlPr>
            </control>
          </mc:Choice>
        </mc:AlternateContent>
        <mc:AlternateContent xmlns:mc="http://schemas.openxmlformats.org/markup-compatibility/2006">
          <mc:Choice Requires="x14">
            <control shapeId="43042" r:id="rId17" name="Check Box 34">
              <controlPr defaultSize="0" autoFill="0" autoLine="0" autoPict="0">
                <anchor moveWithCells="1">
                  <from>
                    <xdr:col>0</xdr:col>
                    <xdr:colOff>184150</xdr:colOff>
                    <xdr:row>22</xdr:row>
                    <xdr:rowOff>171450</xdr:rowOff>
                  </from>
                  <to>
                    <xdr:col>0</xdr:col>
                    <xdr:colOff>431800</xdr:colOff>
                    <xdr:row>24</xdr:row>
                    <xdr:rowOff>31750</xdr:rowOff>
                  </to>
                </anchor>
              </controlPr>
            </control>
          </mc:Choice>
        </mc:AlternateContent>
        <mc:AlternateContent xmlns:mc="http://schemas.openxmlformats.org/markup-compatibility/2006">
          <mc:Choice Requires="x14">
            <control shapeId="43044" r:id="rId18" name="Check Box 36">
              <controlPr defaultSize="0" autoFill="0" autoLine="0" autoPict="0">
                <anchor moveWithCells="1">
                  <from>
                    <xdr:col>0</xdr:col>
                    <xdr:colOff>184150</xdr:colOff>
                    <xdr:row>24</xdr:row>
                    <xdr:rowOff>171450</xdr:rowOff>
                  </from>
                  <to>
                    <xdr:col>0</xdr:col>
                    <xdr:colOff>431800</xdr:colOff>
                    <xdr:row>26</xdr:row>
                    <xdr:rowOff>31750</xdr:rowOff>
                  </to>
                </anchor>
              </controlPr>
            </control>
          </mc:Choice>
        </mc:AlternateContent>
        <mc:AlternateContent xmlns:mc="http://schemas.openxmlformats.org/markup-compatibility/2006">
          <mc:Choice Requires="x14">
            <control shapeId="43047" r:id="rId19" name="Check Box 39">
              <controlPr defaultSize="0" autoFill="0" autoLine="0" autoPict="0">
                <anchor moveWithCells="1">
                  <from>
                    <xdr:col>0</xdr:col>
                    <xdr:colOff>184150</xdr:colOff>
                    <xdr:row>29</xdr:row>
                    <xdr:rowOff>171450</xdr:rowOff>
                  </from>
                  <to>
                    <xdr:col>0</xdr:col>
                    <xdr:colOff>431800</xdr:colOff>
                    <xdr:row>31</xdr:row>
                    <xdr:rowOff>31750</xdr:rowOff>
                  </to>
                </anchor>
              </controlPr>
            </control>
          </mc:Choice>
        </mc:AlternateContent>
        <mc:AlternateContent xmlns:mc="http://schemas.openxmlformats.org/markup-compatibility/2006">
          <mc:Choice Requires="x14">
            <control shapeId="43048" r:id="rId20" name="Check Box 40">
              <controlPr defaultSize="0" autoFill="0" autoLine="0" autoPict="0">
                <anchor moveWithCells="1">
                  <from>
                    <xdr:col>0</xdr:col>
                    <xdr:colOff>184150</xdr:colOff>
                    <xdr:row>30</xdr:row>
                    <xdr:rowOff>171450</xdr:rowOff>
                  </from>
                  <to>
                    <xdr:col>0</xdr:col>
                    <xdr:colOff>431800</xdr:colOff>
                    <xdr:row>32</xdr:row>
                    <xdr:rowOff>31750</xdr:rowOff>
                  </to>
                </anchor>
              </controlPr>
            </control>
          </mc:Choice>
        </mc:AlternateContent>
        <mc:AlternateContent xmlns:mc="http://schemas.openxmlformats.org/markup-compatibility/2006">
          <mc:Choice Requires="x14">
            <control shapeId="43049" r:id="rId21" name="Check Box 41">
              <controlPr defaultSize="0" autoFill="0" autoLine="0" autoPict="0">
                <anchor moveWithCells="1">
                  <from>
                    <xdr:col>0</xdr:col>
                    <xdr:colOff>184150</xdr:colOff>
                    <xdr:row>31</xdr:row>
                    <xdr:rowOff>171450</xdr:rowOff>
                  </from>
                  <to>
                    <xdr:col>0</xdr:col>
                    <xdr:colOff>431800</xdr:colOff>
                    <xdr:row>33</xdr:row>
                    <xdr:rowOff>31750</xdr:rowOff>
                  </to>
                </anchor>
              </controlPr>
            </control>
          </mc:Choice>
        </mc:AlternateContent>
        <mc:AlternateContent xmlns:mc="http://schemas.openxmlformats.org/markup-compatibility/2006">
          <mc:Choice Requires="x14">
            <control shapeId="43050" r:id="rId22" name="Check Box 42">
              <controlPr defaultSize="0" autoFill="0" autoLine="0" autoPict="0">
                <anchor moveWithCells="1">
                  <from>
                    <xdr:col>0</xdr:col>
                    <xdr:colOff>184150</xdr:colOff>
                    <xdr:row>32</xdr:row>
                    <xdr:rowOff>171450</xdr:rowOff>
                  </from>
                  <to>
                    <xdr:col>0</xdr:col>
                    <xdr:colOff>431800</xdr:colOff>
                    <xdr:row>34</xdr:row>
                    <xdr:rowOff>31750</xdr:rowOff>
                  </to>
                </anchor>
              </controlPr>
            </control>
          </mc:Choice>
        </mc:AlternateContent>
        <mc:AlternateContent xmlns:mc="http://schemas.openxmlformats.org/markup-compatibility/2006">
          <mc:Choice Requires="x14">
            <control shapeId="43054" r:id="rId23" name="Check Box 46">
              <controlPr defaultSize="0" autoFill="0" autoLine="0" autoPict="0">
                <anchor moveWithCells="1">
                  <from>
                    <xdr:col>0</xdr:col>
                    <xdr:colOff>184150</xdr:colOff>
                    <xdr:row>38</xdr:row>
                    <xdr:rowOff>171450</xdr:rowOff>
                  </from>
                  <to>
                    <xdr:col>0</xdr:col>
                    <xdr:colOff>431800</xdr:colOff>
                    <xdr:row>40</xdr:row>
                    <xdr:rowOff>31750</xdr:rowOff>
                  </to>
                </anchor>
              </controlPr>
            </control>
          </mc:Choice>
        </mc:AlternateContent>
        <mc:AlternateContent xmlns:mc="http://schemas.openxmlformats.org/markup-compatibility/2006">
          <mc:Choice Requires="x14">
            <control shapeId="43055" r:id="rId24" name="Check Box 47">
              <controlPr defaultSize="0" autoFill="0" autoLine="0" autoPict="0">
                <anchor moveWithCells="1">
                  <from>
                    <xdr:col>0</xdr:col>
                    <xdr:colOff>184150</xdr:colOff>
                    <xdr:row>39</xdr:row>
                    <xdr:rowOff>171450</xdr:rowOff>
                  </from>
                  <to>
                    <xdr:col>0</xdr:col>
                    <xdr:colOff>431800</xdr:colOff>
                    <xdr:row>41</xdr:row>
                    <xdr:rowOff>31750</xdr:rowOff>
                  </to>
                </anchor>
              </controlPr>
            </control>
          </mc:Choice>
        </mc:AlternateContent>
        <mc:AlternateContent xmlns:mc="http://schemas.openxmlformats.org/markup-compatibility/2006">
          <mc:Choice Requires="x14">
            <control shapeId="43059" r:id="rId25" name="Check Box 51">
              <controlPr defaultSize="0" autoFill="0" autoLine="0" autoPict="0">
                <anchor moveWithCells="1">
                  <from>
                    <xdr:col>0</xdr:col>
                    <xdr:colOff>184150</xdr:colOff>
                    <xdr:row>44</xdr:row>
                    <xdr:rowOff>171450</xdr:rowOff>
                  </from>
                  <to>
                    <xdr:col>0</xdr:col>
                    <xdr:colOff>431800</xdr:colOff>
                    <xdr:row>46</xdr:row>
                    <xdr:rowOff>31750</xdr:rowOff>
                  </to>
                </anchor>
              </controlPr>
            </control>
          </mc:Choice>
        </mc:AlternateContent>
        <mc:AlternateContent xmlns:mc="http://schemas.openxmlformats.org/markup-compatibility/2006">
          <mc:Choice Requires="x14">
            <control shapeId="43060" r:id="rId26" name="Check Box 52">
              <controlPr defaultSize="0" autoFill="0" autoLine="0" autoPict="0">
                <anchor moveWithCells="1">
                  <from>
                    <xdr:col>0</xdr:col>
                    <xdr:colOff>184150</xdr:colOff>
                    <xdr:row>45</xdr:row>
                    <xdr:rowOff>171450</xdr:rowOff>
                  </from>
                  <to>
                    <xdr:col>0</xdr:col>
                    <xdr:colOff>431800</xdr:colOff>
                    <xdr:row>47</xdr:row>
                    <xdr:rowOff>31750</xdr:rowOff>
                  </to>
                </anchor>
              </controlPr>
            </control>
          </mc:Choice>
        </mc:AlternateContent>
        <mc:AlternateContent xmlns:mc="http://schemas.openxmlformats.org/markup-compatibility/2006">
          <mc:Choice Requires="x14">
            <control shapeId="43061" r:id="rId27" name="Check Box 53">
              <controlPr defaultSize="0" autoFill="0" autoLine="0" autoPict="0">
                <anchor moveWithCells="1">
                  <from>
                    <xdr:col>0</xdr:col>
                    <xdr:colOff>184150</xdr:colOff>
                    <xdr:row>46</xdr:row>
                    <xdr:rowOff>171450</xdr:rowOff>
                  </from>
                  <to>
                    <xdr:col>0</xdr:col>
                    <xdr:colOff>431800</xdr:colOff>
                    <xdr:row>48</xdr:row>
                    <xdr:rowOff>31750</xdr:rowOff>
                  </to>
                </anchor>
              </controlPr>
            </control>
          </mc:Choice>
        </mc:AlternateContent>
        <mc:AlternateContent xmlns:mc="http://schemas.openxmlformats.org/markup-compatibility/2006">
          <mc:Choice Requires="x14">
            <control shapeId="43064" r:id="rId28" name="Check Box 56">
              <controlPr defaultSize="0" autoFill="0" autoLine="0" autoPict="0">
                <anchor moveWithCells="1">
                  <from>
                    <xdr:col>0</xdr:col>
                    <xdr:colOff>184150</xdr:colOff>
                    <xdr:row>51</xdr:row>
                    <xdr:rowOff>171450</xdr:rowOff>
                  </from>
                  <to>
                    <xdr:col>0</xdr:col>
                    <xdr:colOff>431800</xdr:colOff>
                    <xdr:row>53</xdr:row>
                    <xdr:rowOff>31750</xdr:rowOff>
                  </to>
                </anchor>
              </controlPr>
            </control>
          </mc:Choice>
        </mc:AlternateContent>
        <mc:AlternateContent xmlns:mc="http://schemas.openxmlformats.org/markup-compatibility/2006">
          <mc:Choice Requires="x14">
            <control shapeId="43065" r:id="rId29" name="Check Box 57">
              <controlPr defaultSize="0" autoFill="0" autoLine="0" autoPict="0">
                <anchor moveWithCells="1">
                  <from>
                    <xdr:col>0</xdr:col>
                    <xdr:colOff>184150</xdr:colOff>
                    <xdr:row>52</xdr:row>
                    <xdr:rowOff>171450</xdr:rowOff>
                  </from>
                  <to>
                    <xdr:col>0</xdr:col>
                    <xdr:colOff>431800</xdr:colOff>
                    <xdr:row>54</xdr:row>
                    <xdr:rowOff>31750</xdr:rowOff>
                  </to>
                </anchor>
              </controlPr>
            </control>
          </mc:Choice>
        </mc:AlternateContent>
        <mc:AlternateContent xmlns:mc="http://schemas.openxmlformats.org/markup-compatibility/2006">
          <mc:Choice Requires="x14">
            <control shapeId="43067" r:id="rId30" name="Check Box 59">
              <controlPr defaultSize="0" autoFill="0" autoLine="0" autoPict="0">
                <anchor moveWithCells="1">
                  <from>
                    <xdr:col>0</xdr:col>
                    <xdr:colOff>184150</xdr:colOff>
                    <xdr:row>56</xdr:row>
                    <xdr:rowOff>171450</xdr:rowOff>
                  </from>
                  <to>
                    <xdr:col>0</xdr:col>
                    <xdr:colOff>431800</xdr:colOff>
                    <xdr:row>58</xdr:row>
                    <xdr:rowOff>12700</xdr:rowOff>
                  </to>
                </anchor>
              </controlPr>
            </control>
          </mc:Choice>
        </mc:AlternateContent>
        <mc:AlternateContent xmlns:mc="http://schemas.openxmlformats.org/markup-compatibility/2006">
          <mc:Choice Requires="x14">
            <control shapeId="43068" r:id="rId31" name="Check Box 60">
              <controlPr defaultSize="0" autoFill="0" autoLine="0" autoPict="0">
                <anchor moveWithCells="1">
                  <from>
                    <xdr:col>0</xdr:col>
                    <xdr:colOff>184150</xdr:colOff>
                    <xdr:row>57</xdr:row>
                    <xdr:rowOff>171450</xdr:rowOff>
                  </from>
                  <to>
                    <xdr:col>0</xdr:col>
                    <xdr:colOff>431800</xdr:colOff>
                    <xdr:row>59</xdr:row>
                    <xdr:rowOff>31750</xdr:rowOff>
                  </to>
                </anchor>
              </controlPr>
            </control>
          </mc:Choice>
        </mc:AlternateContent>
        <mc:AlternateContent xmlns:mc="http://schemas.openxmlformats.org/markup-compatibility/2006">
          <mc:Choice Requires="x14">
            <control shapeId="43069" r:id="rId32" name="Check Box 61">
              <controlPr defaultSize="0" autoFill="0" autoLine="0" autoPict="0">
                <anchor moveWithCells="1">
                  <from>
                    <xdr:col>0</xdr:col>
                    <xdr:colOff>184150</xdr:colOff>
                    <xdr:row>58</xdr:row>
                    <xdr:rowOff>171450</xdr:rowOff>
                  </from>
                  <to>
                    <xdr:col>0</xdr:col>
                    <xdr:colOff>431800</xdr:colOff>
                    <xdr:row>60</xdr:row>
                    <xdr:rowOff>31750</xdr:rowOff>
                  </to>
                </anchor>
              </controlPr>
            </control>
          </mc:Choice>
        </mc:AlternateContent>
        <mc:AlternateContent xmlns:mc="http://schemas.openxmlformats.org/markup-compatibility/2006">
          <mc:Choice Requires="x14">
            <control shapeId="43070" r:id="rId33" name="Check Box 62">
              <controlPr defaultSize="0" autoFill="0" autoLine="0" autoPict="0">
                <anchor moveWithCells="1">
                  <from>
                    <xdr:col>0</xdr:col>
                    <xdr:colOff>184150</xdr:colOff>
                    <xdr:row>59</xdr:row>
                    <xdr:rowOff>171450</xdr:rowOff>
                  </from>
                  <to>
                    <xdr:col>0</xdr:col>
                    <xdr:colOff>431800</xdr:colOff>
                    <xdr:row>61</xdr:row>
                    <xdr:rowOff>31750</xdr:rowOff>
                  </to>
                </anchor>
              </controlPr>
            </control>
          </mc:Choice>
        </mc:AlternateContent>
        <mc:AlternateContent xmlns:mc="http://schemas.openxmlformats.org/markup-compatibility/2006">
          <mc:Choice Requires="x14">
            <control shapeId="43072" r:id="rId34" name="Check Box 64">
              <controlPr defaultSize="0" autoFill="0" autoLine="0" autoPict="0">
                <anchor moveWithCells="1">
                  <from>
                    <xdr:col>0</xdr:col>
                    <xdr:colOff>184150</xdr:colOff>
                    <xdr:row>63</xdr:row>
                    <xdr:rowOff>171450</xdr:rowOff>
                  </from>
                  <to>
                    <xdr:col>0</xdr:col>
                    <xdr:colOff>431800</xdr:colOff>
                    <xdr:row>65</xdr:row>
                    <xdr:rowOff>12700</xdr:rowOff>
                  </to>
                </anchor>
              </controlPr>
            </control>
          </mc:Choice>
        </mc:AlternateContent>
        <mc:AlternateContent xmlns:mc="http://schemas.openxmlformats.org/markup-compatibility/2006">
          <mc:Choice Requires="x14">
            <control shapeId="43073" r:id="rId35" name="Check Box 65">
              <controlPr defaultSize="0" autoFill="0" autoLine="0" autoPict="0">
                <anchor moveWithCells="1">
                  <from>
                    <xdr:col>0</xdr:col>
                    <xdr:colOff>184150</xdr:colOff>
                    <xdr:row>64</xdr:row>
                    <xdr:rowOff>171450</xdr:rowOff>
                  </from>
                  <to>
                    <xdr:col>0</xdr:col>
                    <xdr:colOff>431800</xdr:colOff>
                    <xdr:row>66</xdr:row>
                    <xdr:rowOff>31750</xdr:rowOff>
                  </to>
                </anchor>
              </controlPr>
            </control>
          </mc:Choice>
        </mc:AlternateContent>
        <mc:AlternateContent xmlns:mc="http://schemas.openxmlformats.org/markup-compatibility/2006">
          <mc:Choice Requires="x14">
            <control shapeId="43074" r:id="rId36" name="Check Box 66">
              <controlPr defaultSize="0" autoFill="0" autoLine="0" autoPict="0">
                <anchor moveWithCells="1">
                  <from>
                    <xdr:col>0</xdr:col>
                    <xdr:colOff>184150</xdr:colOff>
                    <xdr:row>65</xdr:row>
                    <xdr:rowOff>171450</xdr:rowOff>
                  </from>
                  <to>
                    <xdr:col>0</xdr:col>
                    <xdr:colOff>431800</xdr:colOff>
                    <xdr:row>67</xdr:row>
                    <xdr:rowOff>31750</xdr:rowOff>
                  </to>
                </anchor>
              </controlPr>
            </control>
          </mc:Choice>
        </mc:AlternateContent>
        <mc:AlternateContent xmlns:mc="http://schemas.openxmlformats.org/markup-compatibility/2006">
          <mc:Choice Requires="x14">
            <control shapeId="43079" r:id="rId37" name="Check Box 71">
              <controlPr defaultSize="0" autoFill="0" autoLine="0" autoPict="0">
                <anchor moveWithCells="1">
                  <from>
                    <xdr:col>0</xdr:col>
                    <xdr:colOff>184150</xdr:colOff>
                    <xdr:row>71</xdr:row>
                    <xdr:rowOff>171450</xdr:rowOff>
                  </from>
                  <to>
                    <xdr:col>0</xdr:col>
                    <xdr:colOff>431800</xdr:colOff>
                    <xdr:row>73</xdr:row>
                    <xdr:rowOff>12700</xdr:rowOff>
                  </to>
                </anchor>
              </controlPr>
            </control>
          </mc:Choice>
        </mc:AlternateContent>
        <mc:AlternateContent xmlns:mc="http://schemas.openxmlformats.org/markup-compatibility/2006">
          <mc:Choice Requires="x14">
            <control shapeId="43080" r:id="rId38" name="Check Box 72">
              <controlPr defaultSize="0" autoFill="0" autoLine="0" autoPict="0">
                <anchor moveWithCells="1">
                  <from>
                    <xdr:col>0</xdr:col>
                    <xdr:colOff>184150</xdr:colOff>
                    <xdr:row>72</xdr:row>
                    <xdr:rowOff>171450</xdr:rowOff>
                  </from>
                  <to>
                    <xdr:col>0</xdr:col>
                    <xdr:colOff>431800</xdr:colOff>
                    <xdr:row>74</xdr:row>
                    <xdr:rowOff>31750</xdr:rowOff>
                  </to>
                </anchor>
              </controlPr>
            </control>
          </mc:Choice>
        </mc:AlternateContent>
        <mc:AlternateContent xmlns:mc="http://schemas.openxmlformats.org/markup-compatibility/2006">
          <mc:Choice Requires="x14">
            <control shapeId="43082" r:id="rId39" name="Check Box 74">
              <controlPr defaultSize="0" autoFill="0" autoLine="0" autoPict="0">
                <anchor moveWithCells="1">
                  <from>
                    <xdr:col>0</xdr:col>
                    <xdr:colOff>184150</xdr:colOff>
                    <xdr:row>73</xdr:row>
                    <xdr:rowOff>171450</xdr:rowOff>
                  </from>
                  <to>
                    <xdr:col>0</xdr:col>
                    <xdr:colOff>431800</xdr:colOff>
                    <xdr:row>75</xdr:row>
                    <xdr:rowOff>31750</xdr:rowOff>
                  </to>
                </anchor>
              </controlPr>
            </control>
          </mc:Choice>
        </mc:AlternateContent>
        <mc:AlternateContent xmlns:mc="http://schemas.openxmlformats.org/markup-compatibility/2006">
          <mc:Choice Requires="x14">
            <control shapeId="43084" r:id="rId40" name="Check Box 76">
              <controlPr defaultSize="0" autoFill="0" autoLine="0" autoPict="0">
                <anchor moveWithCells="1">
                  <from>
                    <xdr:col>0</xdr:col>
                    <xdr:colOff>184150</xdr:colOff>
                    <xdr:row>74</xdr:row>
                    <xdr:rowOff>171450</xdr:rowOff>
                  </from>
                  <to>
                    <xdr:col>0</xdr:col>
                    <xdr:colOff>431800</xdr:colOff>
                    <xdr:row>76</xdr:row>
                    <xdr:rowOff>31750</xdr:rowOff>
                  </to>
                </anchor>
              </controlPr>
            </control>
          </mc:Choice>
        </mc:AlternateContent>
        <mc:AlternateContent xmlns:mc="http://schemas.openxmlformats.org/markup-compatibility/2006">
          <mc:Choice Requires="x14">
            <control shapeId="43090" r:id="rId41" name="Check Box 82">
              <controlPr defaultSize="0" autoFill="0" autoLine="0" autoPict="0">
                <anchor moveWithCells="1">
                  <from>
                    <xdr:col>0</xdr:col>
                    <xdr:colOff>184150</xdr:colOff>
                    <xdr:row>78</xdr:row>
                    <xdr:rowOff>171450</xdr:rowOff>
                  </from>
                  <to>
                    <xdr:col>0</xdr:col>
                    <xdr:colOff>431800</xdr:colOff>
                    <xdr:row>79</xdr:row>
                    <xdr:rowOff>184150</xdr:rowOff>
                  </to>
                </anchor>
              </controlPr>
            </control>
          </mc:Choice>
        </mc:AlternateContent>
        <mc:AlternateContent xmlns:mc="http://schemas.openxmlformats.org/markup-compatibility/2006">
          <mc:Choice Requires="x14">
            <control shapeId="43092" r:id="rId42" name="Check Box 84">
              <controlPr defaultSize="0" autoFill="0" autoLine="0" autoPict="0">
                <anchor moveWithCells="1">
                  <from>
                    <xdr:col>0</xdr:col>
                    <xdr:colOff>184150</xdr:colOff>
                    <xdr:row>79</xdr:row>
                    <xdr:rowOff>171450</xdr:rowOff>
                  </from>
                  <to>
                    <xdr:col>0</xdr:col>
                    <xdr:colOff>431800</xdr:colOff>
                    <xdr:row>81</xdr:row>
                    <xdr:rowOff>19050</xdr:rowOff>
                  </to>
                </anchor>
              </controlPr>
            </control>
          </mc:Choice>
        </mc:AlternateContent>
        <mc:AlternateContent xmlns:mc="http://schemas.openxmlformats.org/markup-compatibility/2006">
          <mc:Choice Requires="x14">
            <control shapeId="43094" r:id="rId43" name="Check Box 86">
              <controlPr defaultSize="0" autoFill="0" autoLine="0" autoPict="0">
                <anchor moveWithCells="1">
                  <from>
                    <xdr:col>0</xdr:col>
                    <xdr:colOff>184150</xdr:colOff>
                    <xdr:row>80</xdr:row>
                    <xdr:rowOff>171450</xdr:rowOff>
                  </from>
                  <to>
                    <xdr:col>0</xdr:col>
                    <xdr:colOff>431800</xdr:colOff>
                    <xdr:row>82</xdr:row>
                    <xdr:rowOff>31750</xdr:rowOff>
                  </to>
                </anchor>
              </controlPr>
            </control>
          </mc:Choice>
        </mc:AlternateContent>
        <mc:AlternateContent xmlns:mc="http://schemas.openxmlformats.org/markup-compatibility/2006">
          <mc:Choice Requires="x14">
            <control shapeId="43096" r:id="rId44" name="Check Box 88">
              <controlPr defaultSize="0" autoFill="0" autoLine="0" autoPict="0">
                <anchor moveWithCells="1">
                  <from>
                    <xdr:col>0</xdr:col>
                    <xdr:colOff>184150</xdr:colOff>
                    <xdr:row>81</xdr:row>
                    <xdr:rowOff>171450</xdr:rowOff>
                  </from>
                  <to>
                    <xdr:col>0</xdr:col>
                    <xdr:colOff>431800</xdr:colOff>
                    <xdr:row>83</xdr:row>
                    <xdr:rowOff>31750</xdr:rowOff>
                  </to>
                </anchor>
              </controlPr>
            </control>
          </mc:Choice>
        </mc:AlternateContent>
        <mc:AlternateContent xmlns:mc="http://schemas.openxmlformats.org/markup-compatibility/2006">
          <mc:Choice Requires="x14">
            <control shapeId="43098" r:id="rId45" name="Check Box 90">
              <controlPr defaultSize="0" autoFill="0" autoLine="0" autoPict="0">
                <anchor moveWithCells="1">
                  <from>
                    <xdr:col>0</xdr:col>
                    <xdr:colOff>184150</xdr:colOff>
                    <xdr:row>82</xdr:row>
                    <xdr:rowOff>171450</xdr:rowOff>
                  </from>
                  <to>
                    <xdr:col>0</xdr:col>
                    <xdr:colOff>431800</xdr:colOff>
                    <xdr:row>84</xdr:row>
                    <xdr:rowOff>31750</xdr:rowOff>
                  </to>
                </anchor>
              </controlPr>
            </control>
          </mc:Choice>
        </mc:AlternateContent>
        <mc:AlternateContent xmlns:mc="http://schemas.openxmlformats.org/markup-compatibility/2006">
          <mc:Choice Requires="x14">
            <control shapeId="43100" r:id="rId46" name="Check Box 92">
              <controlPr defaultSize="0" autoFill="0" autoLine="0" autoPict="0">
                <anchor moveWithCells="1">
                  <from>
                    <xdr:col>0</xdr:col>
                    <xdr:colOff>184150</xdr:colOff>
                    <xdr:row>83</xdr:row>
                    <xdr:rowOff>171450</xdr:rowOff>
                  </from>
                  <to>
                    <xdr:col>0</xdr:col>
                    <xdr:colOff>431800</xdr:colOff>
                    <xdr:row>85</xdr:row>
                    <xdr:rowOff>31750</xdr:rowOff>
                  </to>
                </anchor>
              </controlPr>
            </control>
          </mc:Choice>
        </mc:AlternateContent>
        <mc:AlternateContent xmlns:mc="http://schemas.openxmlformats.org/markup-compatibility/2006">
          <mc:Choice Requires="x14">
            <control shapeId="43102" r:id="rId47" name="Check Box 94">
              <controlPr defaultSize="0" autoFill="0" autoLine="0" autoPict="0">
                <anchor moveWithCells="1">
                  <from>
                    <xdr:col>0</xdr:col>
                    <xdr:colOff>184150</xdr:colOff>
                    <xdr:row>84</xdr:row>
                    <xdr:rowOff>171450</xdr:rowOff>
                  </from>
                  <to>
                    <xdr:col>0</xdr:col>
                    <xdr:colOff>431800</xdr:colOff>
                    <xdr:row>86</xdr:row>
                    <xdr:rowOff>31750</xdr:rowOff>
                  </to>
                </anchor>
              </controlPr>
            </control>
          </mc:Choice>
        </mc:AlternateContent>
        <mc:AlternateContent xmlns:mc="http://schemas.openxmlformats.org/markup-compatibility/2006">
          <mc:Choice Requires="x14">
            <control shapeId="43104" r:id="rId48" name="Check Box 96">
              <controlPr defaultSize="0" autoFill="0" autoLine="0" autoPict="0">
                <anchor moveWithCells="1">
                  <from>
                    <xdr:col>0</xdr:col>
                    <xdr:colOff>184150</xdr:colOff>
                    <xdr:row>85</xdr:row>
                    <xdr:rowOff>171450</xdr:rowOff>
                  </from>
                  <to>
                    <xdr:col>0</xdr:col>
                    <xdr:colOff>431800</xdr:colOff>
                    <xdr:row>87</xdr:row>
                    <xdr:rowOff>31750</xdr:rowOff>
                  </to>
                </anchor>
              </controlPr>
            </control>
          </mc:Choice>
        </mc:AlternateContent>
        <mc:AlternateContent xmlns:mc="http://schemas.openxmlformats.org/markup-compatibility/2006">
          <mc:Choice Requires="x14">
            <control shapeId="43106" r:id="rId49" name="Check Box 98">
              <controlPr defaultSize="0" autoFill="0" autoLine="0" autoPict="0">
                <anchor moveWithCells="1">
                  <from>
                    <xdr:col>0</xdr:col>
                    <xdr:colOff>184150</xdr:colOff>
                    <xdr:row>86</xdr:row>
                    <xdr:rowOff>171450</xdr:rowOff>
                  </from>
                  <to>
                    <xdr:col>0</xdr:col>
                    <xdr:colOff>431800</xdr:colOff>
                    <xdr:row>88</xdr:row>
                    <xdr:rowOff>31750</xdr:rowOff>
                  </to>
                </anchor>
              </controlPr>
            </control>
          </mc:Choice>
        </mc:AlternateContent>
        <mc:AlternateContent xmlns:mc="http://schemas.openxmlformats.org/markup-compatibility/2006">
          <mc:Choice Requires="x14">
            <control shapeId="43112" r:id="rId50" name="Check Box 104">
              <controlPr defaultSize="0" autoFill="0" autoLine="0" autoPict="0">
                <anchor moveWithCells="1">
                  <from>
                    <xdr:col>0</xdr:col>
                    <xdr:colOff>184150</xdr:colOff>
                    <xdr:row>91</xdr:row>
                    <xdr:rowOff>171450</xdr:rowOff>
                  </from>
                  <to>
                    <xdr:col>0</xdr:col>
                    <xdr:colOff>431800</xdr:colOff>
                    <xdr:row>93</xdr:row>
                    <xdr:rowOff>12700</xdr:rowOff>
                  </to>
                </anchor>
              </controlPr>
            </control>
          </mc:Choice>
        </mc:AlternateContent>
        <mc:AlternateContent xmlns:mc="http://schemas.openxmlformats.org/markup-compatibility/2006">
          <mc:Choice Requires="x14">
            <control shapeId="43114" r:id="rId51" name="Check Box 106">
              <controlPr defaultSize="0" autoFill="0" autoLine="0" autoPict="0">
                <anchor moveWithCells="1">
                  <from>
                    <xdr:col>0</xdr:col>
                    <xdr:colOff>184150</xdr:colOff>
                    <xdr:row>92</xdr:row>
                    <xdr:rowOff>171450</xdr:rowOff>
                  </from>
                  <to>
                    <xdr:col>0</xdr:col>
                    <xdr:colOff>431800</xdr:colOff>
                    <xdr:row>94</xdr:row>
                    <xdr:rowOff>19050</xdr:rowOff>
                  </to>
                </anchor>
              </controlPr>
            </control>
          </mc:Choice>
        </mc:AlternateContent>
        <mc:AlternateContent xmlns:mc="http://schemas.openxmlformats.org/markup-compatibility/2006">
          <mc:Choice Requires="x14">
            <control shapeId="43116" r:id="rId52" name="Check Box 108">
              <controlPr defaultSize="0" autoFill="0" autoLine="0" autoPict="0">
                <anchor moveWithCells="1">
                  <from>
                    <xdr:col>0</xdr:col>
                    <xdr:colOff>184150</xdr:colOff>
                    <xdr:row>93</xdr:row>
                    <xdr:rowOff>171450</xdr:rowOff>
                  </from>
                  <to>
                    <xdr:col>0</xdr:col>
                    <xdr:colOff>431800</xdr:colOff>
                    <xdr:row>95</xdr:row>
                    <xdr:rowOff>31750</xdr:rowOff>
                  </to>
                </anchor>
              </controlPr>
            </control>
          </mc:Choice>
        </mc:AlternateContent>
        <mc:AlternateContent xmlns:mc="http://schemas.openxmlformats.org/markup-compatibility/2006">
          <mc:Choice Requires="x14">
            <control shapeId="43118" r:id="rId53" name="Check Box 110">
              <controlPr defaultSize="0" autoFill="0" autoLine="0" autoPict="0">
                <anchor moveWithCells="1">
                  <from>
                    <xdr:col>0</xdr:col>
                    <xdr:colOff>184150</xdr:colOff>
                    <xdr:row>94</xdr:row>
                    <xdr:rowOff>171450</xdr:rowOff>
                  </from>
                  <to>
                    <xdr:col>0</xdr:col>
                    <xdr:colOff>431800</xdr:colOff>
                    <xdr:row>96</xdr:row>
                    <xdr:rowOff>31750</xdr:rowOff>
                  </to>
                </anchor>
              </controlPr>
            </control>
          </mc:Choice>
        </mc:AlternateContent>
        <mc:AlternateContent xmlns:mc="http://schemas.openxmlformats.org/markup-compatibility/2006">
          <mc:Choice Requires="x14">
            <control shapeId="43120" r:id="rId54" name="Check Box 112">
              <controlPr defaultSize="0" autoFill="0" autoLine="0" autoPict="0">
                <anchor moveWithCells="1">
                  <from>
                    <xdr:col>0</xdr:col>
                    <xdr:colOff>184150</xdr:colOff>
                    <xdr:row>100</xdr:row>
                    <xdr:rowOff>171450</xdr:rowOff>
                  </from>
                  <to>
                    <xdr:col>0</xdr:col>
                    <xdr:colOff>431800</xdr:colOff>
                    <xdr:row>102</xdr:row>
                    <xdr:rowOff>0</xdr:rowOff>
                  </to>
                </anchor>
              </controlPr>
            </control>
          </mc:Choice>
        </mc:AlternateContent>
        <mc:AlternateContent xmlns:mc="http://schemas.openxmlformats.org/markup-compatibility/2006">
          <mc:Choice Requires="x14">
            <control shapeId="43122" r:id="rId55" name="Check Box 114">
              <controlPr defaultSize="0" autoFill="0" autoLine="0" autoPict="0">
                <anchor moveWithCells="1">
                  <from>
                    <xdr:col>0</xdr:col>
                    <xdr:colOff>184150</xdr:colOff>
                    <xdr:row>101</xdr:row>
                    <xdr:rowOff>171450</xdr:rowOff>
                  </from>
                  <to>
                    <xdr:col>0</xdr:col>
                    <xdr:colOff>431800</xdr:colOff>
                    <xdr:row>103</xdr:row>
                    <xdr:rowOff>19050</xdr:rowOff>
                  </to>
                </anchor>
              </controlPr>
            </control>
          </mc:Choice>
        </mc:AlternateContent>
        <mc:AlternateContent xmlns:mc="http://schemas.openxmlformats.org/markup-compatibility/2006">
          <mc:Choice Requires="x14">
            <control shapeId="43124" r:id="rId56" name="Check Box 116">
              <controlPr defaultSize="0" autoFill="0" autoLine="0" autoPict="0">
                <anchor moveWithCells="1">
                  <from>
                    <xdr:col>0</xdr:col>
                    <xdr:colOff>184150</xdr:colOff>
                    <xdr:row>102</xdr:row>
                    <xdr:rowOff>171450</xdr:rowOff>
                  </from>
                  <to>
                    <xdr:col>0</xdr:col>
                    <xdr:colOff>431800</xdr:colOff>
                    <xdr:row>104</xdr:row>
                    <xdr:rowOff>31750</xdr:rowOff>
                  </to>
                </anchor>
              </controlPr>
            </control>
          </mc:Choice>
        </mc:AlternateContent>
        <mc:AlternateContent xmlns:mc="http://schemas.openxmlformats.org/markup-compatibility/2006">
          <mc:Choice Requires="x14">
            <control shapeId="43126" r:id="rId57" name="Check Box 118">
              <controlPr defaultSize="0" autoFill="0" autoLine="0" autoPict="0">
                <anchor moveWithCells="1">
                  <from>
                    <xdr:col>0</xdr:col>
                    <xdr:colOff>184150</xdr:colOff>
                    <xdr:row>103</xdr:row>
                    <xdr:rowOff>171450</xdr:rowOff>
                  </from>
                  <to>
                    <xdr:col>0</xdr:col>
                    <xdr:colOff>431800</xdr:colOff>
                    <xdr:row>105</xdr:row>
                    <xdr:rowOff>31750</xdr:rowOff>
                  </to>
                </anchor>
              </controlPr>
            </control>
          </mc:Choice>
        </mc:AlternateContent>
        <mc:AlternateContent xmlns:mc="http://schemas.openxmlformats.org/markup-compatibility/2006">
          <mc:Choice Requires="x14">
            <control shapeId="43142" r:id="rId58" name="Check Box 134">
              <controlPr defaultSize="0" autoFill="0" autoLine="0" autoPict="0">
                <anchor moveWithCells="1">
                  <from>
                    <xdr:col>0</xdr:col>
                    <xdr:colOff>184150</xdr:colOff>
                    <xdr:row>113</xdr:row>
                    <xdr:rowOff>171450</xdr:rowOff>
                  </from>
                  <to>
                    <xdr:col>0</xdr:col>
                    <xdr:colOff>431800</xdr:colOff>
                    <xdr:row>115</xdr:row>
                    <xdr:rowOff>19050</xdr:rowOff>
                  </to>
                </anchor>
              </controlPr>
            </control>
          </mc:Choice>
        </mc:AlternateContent>
        <mc:AlternateContent xmlns:mc="http://schemas.openxmlformats.org/markup-compatibility/2006">
          <mc:Choice Requires="x14">
            <control shapeId="43144" r:id="rId59" name="Check Box 136">
              <controlPr defaultSize="0" autoFill="0" autoLine="0" autoPict="0">
                <anchor moveWithCells="1">
                  <from>
                    <xdr:col>0</xdr:col>
                    <xdr:colOff>184150</xdr:colOff>
                    <xdr:row>114</xdr:row>
                    <xdr:rowOff>171450</xdr:rowOff>
                  </from>
                  <to>
                    <xdr:col>0</xdr:col>
                    <xdr:colOff>431800</xdr:colOff>
                    <xdr:row>116</xdr:row>
                    <xdr:rowOff>31750</xdr:rowOff>
                  </to>
                </anchor>
              </controlPr>
            </control>
          </mc:Choice>
        </mc:AlternateContent>
        <mc:AlternateContent xmlns:mc="http://schemas.openxmlformats.org/markup-compatibility/2006">
          <mc:Choice Requires="x14">
            <control shapeId="43146" r:id="rId60" name="Check Box 138">
              <controlPr defaultSize="0" autoFill="0" autoLine="0" autoPict="0">
                <anchor moveWithCells="1">
                  <from>
                    <xdr:col>0</xdr:col>
                    <xdr:colOff>184150</xdr:colOff>
                    <xdr:row>115</xdr:row>
                    <xdr:rowOff>171450</xdr:rowOff>
                  </from>
                  <to>
                    <xdr:col>0</xdr:col>
                    <xdr:colOff>431800</xdr:colOff>
                    <xdr:row>117</xdr:row>
                    <xdr:rowOff>31750</xdr:rowOff>
                  </to>
                </anchor>
              </controlPr>
            </control>
          </mc:Choice>
        </mc:AlternateContent>
        <mc:AlternateContent xmlns:mc="http://schemas.openxmlformats.org/markup-compatibility/2006">
          <mc:Choice Requires="x14">
            <control shapeId="43148" r:id="rId61" name="Check Box 140">
              <controlPr defaultSize="0" autoFill="0" autoLine="0" autoPict="0">
                <anchor moveWithCells="1">
                  <from>
                    <xdr:col>0</xdr:col>
                    <xdr:colOff>184150</xdr:colOff>
                    <xdr:row>116</xdr:row>
                    <xdr:rowOff>171450</xdr:rowOff>
                  </from>
                  <to>
                    <xdr:col>0</xdr:col>
                    <xdr:colOff>431800</xdr:colOff>
                    <xdr:row>118</xdr:row>
                    <xdr:rowOff>19050</xdr:rowOff>
                  </to>
                </anchor>
              </controlPr>
            </control>
          </mc:Choice>
        </mc:AlternateContent>
        <mc:AlternateContent xmlns:mc="http://schemas.openxmlformats.org/markup-compatibility/2006">
          <mc:Choice Requires="x14">
            <control shapeId="43152" r:id="rId62" name="Check Box 144">
              <controlPr defaultSize="0" autoFill="0" autoLine="0" autoPict="0">
                <anchor moveWithCells="1">
                  <from>
                    <xdr:col>0</xdr:col>
                    <xdr:colOff>184150</xdr:colOff>
                    <xdr:row>120</xdr:row>
                    <xdr:rowOff>171450</xdr:rowOff>
                  </from>
                  <to>
                    <xdr:col>0</xdr:col>
                    <xdr:colOff>431800</xdr:colOff>
                    <xdr:row>122</xdr:row>
                    <xdr:rowOff>0</xdr:rowOff>
                  </to>
                </anchor>
              </controlPr>
            </control>
          </mc:Choice>
        </mc:AlternateContent>
        <mc:AlternateContent xmlns:mc="http://schemas.openxmlformats.org/markup-compatibility/2006">
          <mc:Choice Requires="x14">
            <control shapeId="43156" r:id="rId63" name="Check Box 148">
              <controlPr defaultSize="0" autoFill="0" autoLine="0" autoPict="0">
                <anchor moveWithCells="1">
                  <from>
                    <xdr:col>0</xdr:col>
                    <xdr:colOff>184150</xdr:colOff>
                    <xdr:row>124</xdr:row>
                    <xdr:rowOff>171450</xdr:rowOff>
                  </from>
                  <to>
                    <xdr:col>0</xdr:col>
                    <xdr:colOff>431800</xdr:colOff>
                    <xdr:row>126</xdr:row>
                    <xdr:rowOff>19050</xdr:rowOff>
                  </to>
                </anchor>
              </controlPr>
            </control>
          </mc:Choice>
        </mc:AlternateContent>
        <mc:AlternateContent xmlns:mc="http://schemas.openxmlformats.org/markup-compatibility/2006">
          <mc:Choice Requires="x14">
            <control shapeId="43158" r:id="rId64" name="Check Box 150">
              <controlPr defaultSize="0" autoFill="0" autoLine="0" autoPict="0">
                <anchor moveWithCells="1">
                  <from>
                    <xdr:col>0</xdr:col>
                    <xdr:colOff>184150</xdr:colOff>
                    <xdr:row>125</xdr:row>
                    <xdr:rowOff>171450</xdr:rowOff>
                  </from>
                  <to>
                    <xdr:col>0</xdr:col>
                    <xdr:colOff>431800</xdr:colOff>
                    <xdr:row>127</xdr:row>
                    <xdr:rowOff>19050</xdr:rowOff>
                  </to>
                </anchor>
              </controlPr>
            </control>
          </mc:Choice>
        </mc:AlternateContent>
        <mc:AlternateContent xmlns:mc="http://schemas.openxmlformats.org/markup-compatibility/2006">
          <mc:Choice Requires="x14">
            <control shapeId="43160" r:id="rId65" name="Check Box 152">
              <controlPr defaultSize="0" autoFill="0" autoLine="0" autoPict="0">
                <anchor moveWithCells="1">
                  <from>
                    <xdr:col>0</xdr:col>
                    <xdr:colOff>184150</xdr:colOff>
                    <xdr:row>126</xdr:row>
                    <xdr:rowOff>171450</xdr:rowOff>
                  </from>
                  <to>
                    <xdr:col>0</xdr:col>
                    <xdr:colOff>431800</xdr:colOff>
                    <xdr:row>128</xdr:row>
                    <xdr:rowOff>19050</xdr:rowOff>
                  </to>
                </anchor>
              </controlPr>
            </control>
          </mc:Choice>
        </mc:AlternateContent>
        <mc:AlternateContent xmlns:mc="http://schemas.openxmlformats.org/markup-compatibility/2006">
          <mc:Choice Requires="x14">
            <control shapeId="43162" r:id="rId66" name="Check Box 154">
              <controlPr defaultSize="0" autoFill="0" autoLine="0" autoPict="0">
                <anchor moveWithCells="1">
                  <from>
                    <xdr:col>0</xdr:col>
                    <xdr:colOff>184150</xdr:colOff>
                    <xdr:row>127</xdr:row>
                    <xdr:rowOff>171450</xdr:rowOff>
                  </from>
                  <to>
                    <xdr:col>0</xdr:col>
                    <xdr:colOff>431800</xdr:colOff>
                    <xdr:row>129</xdr:row>
                    <xdr:rowOff>19050</xdr:rowOff>
                  </to>
                </anchor>
              </controlPr>
            </control>
          </mc:Choice>
        </mc:AlternateContent>
        <mc:AlternateContent xmlns:mc="http://schemas.openxmlformats.org/markup-compatibility/2006">
          <mc:Choice Requires="x14">
            <control shapeId="43198" r:id="rId67" name="Check Box 190">
              <controlPr defaultSize="0" autoFill="0" autoLine="0" autoPict="0">
                <anchor moveWithCells="1">
                  <from>
                    <xdr:col>0</xdr:col>
                    <xdr:colOff>184150</xdr:colOff>
                    <xdr:row>148</xdr:row>
                    <xdr:rowOff>171450</xdr:rowOff>
                  </from>
                  <to>
                    <xdr:col>0</xdr:col>
                    <xdr:colOff>431800</xdr:colOff>
                    <xdr:row>150</xdr:row>
                    <xdr:rowOff>50800</xdr:rowOff>
                  </to>
                </anchor>
              </controlPr>
            </control>
          </mc:Choice>
        </mc:AlternateContent>
        <mc:AlternateContent xmlns:mc="http://schemas.openxmlformats.org/markup-compatibility/2006">
          <mc:Choice Requires="x14">
            <control shapeId="43200" r:id="rId68" name="Check Box 192">
              <controlPr defaultSize="0" autoFill="0" autoLine="0" autoPict="0">
                <anchor moveWithCells="1">
                  <from>
                    <xdr:col>0</xdr:col>
                    <xdr:colOff>184150</xdr:colOff>
                    <xdr:row>149</xdr:row>
                    <xdr:rowOff>171450</xdr:rowOff>
                  </from>
                  <to>
                    <xdr:col>0</xdr:col>
                    <xdr:colOff>431800</xdr:colOff>
                    <xdr:row>151</xdr:row>
                    <xdr:rowOff>31750</xdr:rowOff>
                  </to>
                </anchor>
              </controlPr>
            </control>
          </mc:Choice>
        </mc:AlternateContent>
        <mc:AlternateContent xmlns:mc="http://schemas.openxmlformats.org/markup-compatibility/2006">
          <mc:Choice Requires="x14">
            <control shapeId="43202" r:id="rId69" name="Check Box 194">
              <controlPr defaultSize="0" autoFill="0" autoLine="0" autoPict="0">
                <anchor moveWithCells="1">
                  <from>
                    <xdr:col>0</xdr:col>
                    <xdr:colOff>184150</xdr:colOff>
                    <xdr:row>150</xdr:row>
                    <xdr:rowOff>171450</xdr:rowOff>
                  </from>
                  <to>
                    <xdr:col>0</xdr:col>
                    <xdr:colOff>431800</xdr:colOff>
                    <xdr:row>152</xdr:row>
                    <xdr:rowOff>31750</xdr:rowOff>
                  </to>
                </anchor>
              </controlPr>
            </control>
          </mc:Choice>
        </mc:AlternateContent>
        <mc:AlternateContent xmlns:mc="http://schemas.openxmlformats.org/markup-compatibility/2006">
          <mc:Choice Requires="x14">
            <control shapeId="43204" r:id="rId70" name="Check Box 196">
              <controlPr defaultSize="0" autoFill="0" autoLine="0" autoPict="0">
                <anchor moveWithCells="1">
                  <from>
                    <xdr:col>0</xdr:col>
                    <xdr:colOff>184150</xdr:colOff>
                    <xdr:row>151</xdr:row>
                    <xdr:rowOff>171450</xdr:rowOff>
                  </from>
                  <to>
                    <xdr:col>0</xdr:col>
                    <xdr:colOff>431800</xdr:colOff>
                    <xdr:row>153</xdr:row>
                    <xdr:rowOff>31750</xdr:rowOff>
                  </to>
                </anchor>
              </controlPr>
            </control>
          </mc:Choice>
        </mc:AlternateContent>
        <mc:AlternateContent xmlns:mc="http://schemas.openxmlformats.org/markup-compatibility/2006">
          <mc:Choice Requires="x14">
            <control shapeId="43206" r:id="rId71" name="Check Box 198">
              <controlPr defaultSize="0" autoFill="0" autoLine="0" autoPict="0">
                <anchor moveWithCells="1">
                  <from>
                    <xdr:col>0</xdr:col>
                    <xdr:colOff>184150</xdr:colOff>
                    <xdr:row>152</xdr:row>
                    <xdr:rowOff>171450</xdr:rowOff>
                  </from>
                  <to>
                    <xdr:col>0</xdr:col>
                    <xdr:colOff>431800</xdr:colOff>
                    <xdr:row>154</xdr:row>
                    <xdr:rowOff>31750</xdr:rowOff>
                  </to>
                </anchor>
              </controlPr>
            </control>
          </mc:Choice>
        </mc:AlternateContent>
        <mc:AlternateContent xmlns:mc="http://schemas.openxmlformats.org/markup-compatibility/2006">
          <mc:Choice Requires="x14">
            <control shapeId="43208" r:id="rId72" name="Check Box 200">
              <controlPr defaultSize="0" autoFill="0" autoLine="0" autoPict="0">
                <anchor moveWithCells="1">
                  <from>
                    <xdr:col>0</xdr:col>
                    <xdr:colOff>184150</xdr:colOff>
                    <xdr:row>153</xdr:row>
                    <xdr:rowOff>171450</xdr:rowOff>
                  </from>
                  <to>
                    <xdr:col>0</xdr:col>
                    <xdr:colOff>431800</xdr:colOff>
                    <xdr:row>155</xdr:row>
                    <xdr:rowOff>31750</xdr:rowOff>
                  </to>
                </anchor>
              </controlPr>
            </control>
          </mc:Choice>
        </mc:AlternateContent>
        <mc:AlternateContent xmlns:mc="http://schemas.openxmlformats.org/markup-compatibility/2006">
          <mc:Choice Requires="x14">
            <control shapeId="43216" r:id="rId73" name="Check Box 208">
              <controlPr defaultSize="0" autoFill="0" autoLine="0" autoPict="0">
                <anchor moveWithCells="1">
                  <from>
                    <xdr:col>0</xdr:col>
                    <xdr:colOff>184150</xdr:colOff>
                    <xdr:row>158</xdr:row>
                    <xdr:rowOff>171450</xdr:rowOff>
                  </from>
                  <to>
                    <xdr:col>0</xdr:col>
                    <xdr:colOff>431800</xdr:colOff>
                    <xdr:row>160</xdr:row>
                    <xdr:rowOff>19050</xdr:rowOff>
                  </to>
                </anchor>
              </controlPr>
            </control>
          </mc:Choice>
        </mc:AlternateContent>
        <mc:AlternateContent xmlns:mc="http://schemas.openxmlformats.org/markup-compatibility/2006">
          <mc:Choice Requires="x14">
            <control shapeId="43218" r:id="rId74" name="Check Box 210">
              <controlPr defaultSize="0" autoFill="0" autoLine="0" autoPict="0">
                <anchor moveWithCells="1">
                  <from>
                    <xdr:col>0</xdr:col>
                    <xdr:colOff>184150</xdr:colOff>
                    <xdr:row>159</xdr:row>
                    <xdr:rowOff>171450</xdr:rowOff>
                  </from>
                  <to>
                    <xdr:col>0</xdr:col>
                    <xdr:colOff>431800</xdr:colOff>
                    <xdr:row>161</xdr:row>
                    <xdr:rowOff>31750</xdr:rowOff>
                  </to>
                </anchor>
              </controlPr>
            </control>
          </mc:Choice>
        </mc:AlternateContent>
        <mc:AlternateContent xmlns:mc="http://schemas.openxmlformats.org/markup-compatibility/2006">
          <mc:Choice Requires="x14">
            <control shapeId="43220" r:id="rId75" name="Check Box 212">
              <controlPr defaultSize="0" autoFill="0" autoLine="0" autoPict="0">
                <anchor moveWithCells="1">
                  <from>
                    <xdr:col>0</xdr:col>
                    <xdr:colOff>184150</xdr:colOff>
                    <xdr:row>160</xdr:row>
                    <xdr:rowOff>171450</xdr:rowOff>
                  </from>
                  <to>
                    <xdr:col>0</xdr:col>
                    <xdr:colOff>431800</xdr:colOff>
                    <xdr:row>162</xdr:row>
                    <xdr:rowOff>31750</xdr:rowOff>
                  </to>
                </anchor>
              </controlPr>
            </control>
          </mc:Choice>
        </mc:AlternateContent>
        <mc:AlternateContent xmlns:mc="http://schemas.openxmlformats.org/markup-compatibility/2006">
          <mc:Choice Requires="x14">
            <control shapeId="43221" r:id="rId76" name="Check Box 213">
              <controlPr defaultSize="0" autoFill="0" autoLine="0" autoPict="0">
                <anchor moveWithCells="1">
                  <from>
                    <xdr:col>0</xdr:col>
                    <xdr:colOff>184150</xdr:colOff>
                    <xdr:row>162</xdr:row>
                    <xdr:rowOff>0</xdr:rowOff>
                  </from>
                  <to>
                    <xdr:col>0</xdr:col>
                    <xdr:colOff>431800</xdr:colOff>
                    <xdr:row>163</xdr:row>
                    <xdr:rowOff>38100</xdr:rowOff>
                  </to>
                </anchor>
              </controlPr>
            </control>
          </mc:Choice>
        </mc:AlternateContent>
        <mc:AlternateContent xmlns:mc="http://schemas.openxmlformats.org/markup-compatibility/2006">
          <mc:Choice Requires="x14">
            <control shapeId="43225" r:id="rId77" name="Check Box 217">
              <controlPr defaultSize="0" autoFill="0" autoLine="0" autoPict="0">
                <anchor moveWithCells="1">
                  <from>
                    <xdr:col>0</xdr:col>
                    <xdr:colOff>184150</xdr:colOff>
                    <xdr:row>167</xdr:row>
                    <xdr:rowOff>171450</xdr:rowOff>
                  </from>
                  <to>
                    <xdr:col>0</xdr:col>
                    <xdr:colOff>431800</xdr:colOff>
                    <xdr:row>169</xdr:row>
                    <xdr:rowOff>31750</xdr:rowOff>
                  </to>
                </anchor>
              </controlPr>
            </control>
          </mc:Choice>
        </mc:AlternateContent>
        <mc:AlternateContent xmlns:mc="http://schemas.openxmlformats.org/markup-compatibility/2006">
          <mc:Choice Requires="x14">
            <control shapeId="43227" r:id="rId78" name="Check Box 219">
              <controlPr defaultSize="0" autoFill="0" autoLine="0" autoPict="0">
                <anchor moveWithCells="1">
                  <from>
                    <xdr:col>0</xdr:col>
                    <xdr:colOff>184150</xdr:colOff>
                    <xdr:row>169</xdr:row>
                    <xdr:rowOff>171450</xdr:rowOff>
                  </from>
                  <to>
                    <xdr:col>0</xdr:col>
                    <xdr:colOff>431800</xdr:colOff>
                    <xdr:row>171</xdr:row>
                    <xdr:rowOff>31750</xdr:rowOff>
                  </to>
                </anchor>
              </controlPr>
            </control>
          </mc:Choice>
        </mc:AlternateContent>
        <mc:AlternateContent xmlns:mc="http://schemas.openxmlformats.org/markup-compatibility/2006">
          <mc:Choice Requires="x14">
            <control shapeId="43229" r:id="rId79" name="Check Box 221">
              <controlPr defaultSize="0" autoFill="0" autoLine="0" autoPict="0">
                <anchor moveWithCells="1">
                  <from>
                    <xdr:col>0</xdr:col>
                    <xdr:colOff>184150</xdr:colOff>
                    <xdr:row>170</xdr:row>
                    <xdr:rowOff>171450</xdr:rowOff>
                  </from>
                  <to>
                    <xdr:col>0</xdr:col>
                    <xdr:colOff>431800</xdr:colOff>
                    <xdr:row>172</xdr:row>
                    <xdr:rowOff>31750</xdr:rowOff>
                  </to>
                </anchor>
              </controlPr>
            </control>
          </mc:Choice>
        </mc:AlternateContent>
        <mc:AlternateContent xmlns:mc="http://schemas.openxmlformats.org/markup-compatibility/2006">
          <mc:Choice Requires="x14">
            <control shapeId="43231" r:id="rId80" name="Check Box 223">
              <controlPr defaultSize="0" autoFill="0" autoLine="0" autoPict="0">
                <anchor moveWithCells="1">
                  <from>
                    <xdr:col>0</xdr:col>
                    <xdr:colOff>184150</xdr:colOff>
                    <xdr:row>171</xdr:row>
                    <xdr:rowOff>171450</xdr:rowOff>
                  </from>
                  <to>
                    <xdr:col>0</xdr:col>
                    <xdr:colOff>431800</xdr:colOff>
                    <xdr:row>173</xdr:row>
                    <xdr:rowOff>31750</xdr:rowOff>
                  </to>
                </anchor>
              </controlPr>
            </control>
          </mc:Choice>
        </mc:AlternateContent>
        <mc:AlternateContent xmlns:mc="http://schemas.openxmlformats.org/markup-compatibility/2006">
          <mc:Choice Requires="x14">
            <control shapeId="43233" r:id="rId81" name="Check Box 225">
              <controlPr defaultSize="0" autoFill="0" autoLine="0" autoPict="0">
                <anchor moveWithCells="1">
                  <from>
                    <xdr:col>0</xdr:col>
                    <xdr:colOff>184150</xdr:colOff>
                    <xdr:row>172</xdr:row>
                    <xdr:rowOff>171450</xdr:rowOff>
                  </from>
                  <to>
                    <xdr:col>0</xdr:col>
                    <xdr:colOff>431800</xdr:colOff>
                    <xdr:row>174</xdr:row>
                    <xdr:rowOff>31750</xdr:rowOff>
                  </to>
                </anchor>
              </controlPr>
            </control>
          </mc:Choice>
        </mc:AlternateContent>
        <mc:AlternateContent xmlns:mc="http://schemas.openxmlformats.org/markup-compatibility/2006">
          <mc:Choice Requires="x14">
            <control shapeId="43239" r:id="rId82" name="Check Box 231">
              <controlPr defaultSize="0" autoFill="0" autoLine="0" autoPict="0">
                <anchor moveWithCells="1">
                  <from>
                    <xdr:col>0</xdr:col>
                    <xdr:colOff>184150</xdr:colOff>
                    <xdr:row>176</xdr:row>
                    <xdr:rowOff>171450</xdr:rowOff>
                  </from>
                  <to>
                    <xdr:col>0</xdr:col>
                    <xdr:colOff>431800</xdr:colOff>
                    <xdr:row>178</xdr:row>
                    <xdr:rowOff>12700</xdr:rowOff>
                  </to>
                </anchor>
              </controlPr>
            </control>
          </mc:Choice>
        </mc:AlternateContent>
        <mc:AlternateContent xmlns:mc="http://schemas.openxmlformats.org/markup-compatibility/2006">
          <mc:Choice Requires="x14">
            <control shapeId="43241" r:id="rId83" name="Check Box 233">
              <controlPr defaultSize="0" autoFill="0" autoLine="0" autoPict="0">
                <anchor moveWithCells="1">
                  <from>
                    <xdr:col>0</xdr:col>
                    <xdr:colOff>184150</xdr:colOff>
                    <xdr:row>177</xdr:row>
                    <xdr:rowOff>171450</xdr:rowOff>
                  </from>
                  <to>
                    <xdr:col>0</xdr:col>
                    <xdr:colOff>431800</xdr:colOff>
                    <xdr:row>179</xdr:row>
                    <xdr:rowOff>19050</xdr:rowOff>
                  </to>
                </anchor>
              </controlPr>
            </control>
          </mc:Choice>
        </mc:AlternateContent>
        <mc:AlternateContent xmlns:mc="http://schemas.openxmlformats.org/markup-compatibility/2006">
          <mc:Choice Requires="x14">
            <control shapeId="43243" r:id="rId84" name="Check Box 235">
              <controlPr defaultSize="0" autoFill="0" autoLine="0" autoPict="0">
                <anchor moveWithCells="1">
                  <from>
                    <xdr:col>0</xdr:col>
                    <xdr:colOff>184150</xdr:colOff>
                    <xdr:row>178</xdr:row>
                    <xdr:rowOff>171450</xdr:rowOff>
                  </from>
                  <to>
                    <xdr:col>0</xdr:col>
                    <xdr:colOff>431800</xdr:colOff>
                    <xdr:row>180</xdr:row>
                    <xdr:rowOff>31750</xdr:rowOff>
                  </to>
                </anchor>
              </controlPr>
            </control>
          </mc:Choice>
        </mc:AlternateContent>
        <mc:AlternateContent xmlns:mc="http://schemas.openxmlformats.org/markup-compatibility/2006">
          <mc:Choice Requires="x14">
            <control shapeId="43251" r:id="rId85" name="Check Box 243">
              <controlPr defaultSize="0" autoFill="0" autoLine="0" autoPict="0">
                <anchor moveWithCells="1">
                  <from>
                    <xdr:col>0</xdr:col>
                    <xdr:colOff>184150</xdr:colOff>
                    <xdr:row>182</xdr:row>
                    <xdr:rowOff>171450</xdr:rowOff>
                  </from>
                  <to>
                    <xdr:col>0</xdr:col>
                    <xdr:colOff>431800</xdr:colOff>
                    <xdr:row>184</xdr:row>
                    <xdr:rowOff>12700</xdr:rowOff>
                  </to>
                </anchor>
              </controlPr>
            </control>
          </mc:Choice>
        </mc:AlternateContent>
        <mc:AlternateContent xmlns:mc="http://schemas.openxmlformats.org/markup-compatibility/2006">
          <mc:Choice Requires="x14">
            <control shapeId="43253" r:id="rId86" name="Check Box 245">
              <controlPr defaultSize="0" autoFill="0" autoLine="0" autoPict="0">
                <anchor moveWithCells="1">
                  <from>
                    <xdr:col>0</xdr:col>
                    <xdr:colOff>184150</xdr:colOff>
                    <xdr:row>183</xdr:row>
                    <xdr:rowOff>171450</xdr:rowOff>
                  </from>
                  <to>
                    <xdr:col>0</xdr:col>
                    <xdr:colOff>431800</xdr:colOff>
                    <xdr:row>185</xdr:row>
                    <xdr:rowOff>19050</xdr:rowOff>
                  </to>
                </anchor>
              </controlPr>
            </control>
          </mc:Choice>
        </mc:AlternateContent>
        <mc:AlternateContent xmlns:mc="http://schemas.openxmlformats.org/markup-compatibility/2006">
          <mc:Choice Requires="x14">
            <control shapeId="43255" r:id="rId87" name="Check Box 247">
              <controlPr defaultSize="0" autoFill="0" autoLine="0" autoPict="0">
                <anchor moveWithCells="1">
                  <from>
                    <xdr:col>0</xdr:col>
                    <xdr:colOff>184150</xdr:colOff>
                    <xdr:row>184</xdr:row>
                    <xdr:rowOff>171450</xdr:rowOff>
                  </from>
                  <to>
                    <xdr:col>0</xdr:col>
                    <xdr:colOff>431800</xdr:colOff>
                    <xdr:row>186</xdr:row>
                    <xdr:rowOff>31750</xdr:rowOff>
                  </to>
                </anchor>
              </controlPr>
            </control>
          </mc:Choice>
        </mc:AlternateContent>
        <mc:AlternateContent xmlns:mc="http://schemas.openxmlformats.org/markup-compatibility/2006">
          <mc:Choice Requires="x14">
            <control shapeId="43257" r:id="rId88" name="Check Box 249">
              <controlPr defaultSize="0" autoFill="0" autoLine="0" autoPict="0">
                <anchor moveWithCells="1">
                  <from>
                    <xdr:col>0</xdr:col>
                    <xdr:colOff>184150</xdr:colOff>
                    <xdr:row>185</xdr:row>
                    <xdr:rowOff>171450</xdr:rowOff>
                  </from>
                  <to>
                    <xdr:col>0</xdr:col>
                    <xdr:colOff>431800</xdr:colOff>
                    <xdr:row>187</xdr:row>
                    <xdr:rowOff>31750</xdr:rowOff>
                  </to>
                </anchor>
              </controlPr>
            </control>
          </mc:Choice>
        </mc:AlternateContent>
        <mc:AlternateContent xmlns:mc="http://schemas.openxmlformats.org/markup-compatibility/2006">
          <mc:Choice Requires="x14">
            <control shapeId="43259" r:id="rId89" name="Check Box 251">
              <controlPr defaultSize="0" autoFill="0" autoLine="0" autoPict="0">
                <anchor moveWithCells="1">
                  <from>
                    <xdr:col>0</xdr:col>
                    <xdr:colOff>184150</xdr:colOff>
                    <xdr:row>186</xdr:row>
                    <xdr:rowOff>171450</xdr:rowOff>
                  </from>
                  <to>
                    <xdr:col>0</xdr:col>
                    <xdr:colOff>431800</xdr:colOff>
                    <xdr:row>188</xdr:row>
                    <xdr:rowOff>31750</xdr:rowOff>
                  </to>
                </anchor>
              </controlPr>
            </control>
          </mc:Choice>
        </mc:AlternateContent>
        <mc:AlternateContent xmlns:mc="http://schemas.openxmlformats.org/markup-compatibility/2006">
          <mc:Choice Requires="x14">
            <control shapeId="43261" r:id="rId90" name="Check Box 253">
              <controlPr defaultSize="0" autoFill="0" autoLine="0" autoPict="0">
                <anchor moveWithCells="1">
                  <from>
                    <xdr:col>0</xdr:col>
                    <xdr:colOff>184150</xdr:colOff>
                    <xdr:row>187</xdr:row>
                    <xdr:rowOff>171450</xdr:rowOff>
                  </from>
                  <to>
                    <xdr:col>0</xdr:col>
                    <xdr:colOff>431800</xdr:colOff>
                    <xdr:row>189</xdr:row>
                    <xdr:rowOff>31750</xdr:rowOff>
                  </to>
                </anchor>
              </controlPr>
            </control>
          </mc:Choice>
        </mc:AlternateContent>
        <mc:AlternateContent xmlns:mc="http://schemas.openxmlformats.org/markup-compatibility/2006">
          <mc:Choice Requires="x14">
            <control shapeId="43263" r:id="rId91" name="Check Box 255">
              <controlPr defaultSize="0" autoFill="0" autoLine="0" autoPict="0">
                <anchor moveWithCells="1">
                  <from>
                    <xdr:col>0</xdr:col>
                    <xdr:colOff>184150</xdr:colOff>
                    <xdr:row>188</xdr:row>
                    <xdr:rowOff>171450</xdr:rowOff>
                  </from>
                  <to>
                    <xdr:col>0</xdr:col>
                    <xdr:colOff>431800</xdr:colOff>
                    <xdr:row>190</xdr:row>
                    <xdr:rowOff>31750</xdr:rowOff>
                  </to>
                </anchor>
              </controlPr>
            </control>
          </mc:Choice>
        </mc:AlternateContent>
        <mc:AlternateContent xmlns:mc="http://schemas.openxmlformats.org/markup-compatibility/2006">
          <mc:Choice Requires="x14">
            <control shapeId="43269" r:id="rId92" name="Check Box 261">
              <controlPr defaultSize="0" autoFill="0" autoLine="0" autoPict="0">
                <anchor moveWithCells="1">
                  <from>
                    <xdr:col>0</xdr:col>
                    <xdr:colOff>184150</xdr:colOff>
                    <xdr:row>192</xdr:row>
                    <xdr:rowOff>171450</xdr:rowOff>
                  </from>
                  <to>
                    <xdr:col>0</xdr:col>
                    <xdr:colOff>431800</xdr:colOff>
                    <xdr:row>194</xdr:row>
                    <xdr:rowOff>12700</xdr:rowOff>
                  </to>
                </anchor>
              </controlPr>
            </control>
          </mc:Choice>
        </mc:AlternateContent>
        <mc:AlternateContent xmlns:mc="http://schemas.openxmlformats.org/markup-compatibility/2006">
          <mc:Choice Requires="x14">
            <control shapeId="43273" r:id="rId93" name="Check Box 265">
              <controlPr defaultSize="0" autoFill="0" autoLine="0" autoPict="0">
                <anchor moveWithCells="1">
                  <from>
                    <xdr:col>0</xdr:col>
                    <xdr:colOff>184150</xdr:colOff>
                    <xdr:row>194</xdr:row>
                    <xdr:rowOff>171450</xdr:rowOff>
                  </from>
                  <to>
                    <xdr:col>0</xdr:col>
                    <xdr:colOff>431800</xdr:colOff>
                    <xdr:row>196</xdr:row>
                    <xdr:rowOff>31750</xdr:rowOff>
                  </to>
                </anchor>
              </controlPr>
            </control>
          </mc:Choice>
        </mc:AlternateContent>
        <mc:AlternateContent xmlns:mc="http://schemas.openxmlformats.org/markup-compatibility/2006">
          <mc:Choice Requires="x14">
            <control shapeId="43275" r:id="rId94" name="Check Box 267">
              <controlPr defaultSize="0" autoFill="0" autoLine="0" autoPict="0">
                <anchor moveWithCells="1">
                  <from>
                    <xdr:col>0</xdr:col>
                    <xdr:colOff>184150</xdr:colOff>
                    <xdr:row>195</xdr:row>
                    <xdr:rowOff>171450</xdr:rowOff>
                  </from>
                  <to>
                    <xdr:col>0</xdr:col>
                    <xdr:colOff>431800</xdr:colOff>
                    <xdr:row>197</xdr:row>
                    <xdr:rowOff>31750</xdr:rowOff>
                  </to>
                </anchor>
              </controlPr>
            </control>
          </mc:Choice>
        </mc:AlternateContent>
        <mc:AlternateContent xmlns:mc="http://schemas.openxmlformats.org/markup-compatibility/2006">
          <mc:Choice Requires="x14">
            <control shapeId="43277" r:id="rId95" name="Check Box 269">
              <controlPr defaultSize="0" autoFill="0" autoLine="0" autoPict="0">
                <anchor moveWithCells="1">
                  <from>
                    <xdr:col>0</xdr:col>
                    <xdr:colOff>184150</xdr:colOff>
                    <xdr:row>196</xdr:row>
                    <xdr:rowOff>171450</xdr:rowOff>
                  </from>
                  <to>
                    <xdr:col>0</xdr:col>
                    <xdr:colOff>431800</xdr:colOff>
                    <xdr:row>198</xdr:row>
                    <xdr:rowOff>31750</xdr:rowOff>
                  </to>
                </anchor>
              </controlPr>
            </control>
          </mc:Choice>
        </mc:AlternateContent>
        <mc:AlternateContent xmlns:mc="http://schemas.openxmlformats.org/markup-compatibility/2006">
          <mc:Choice Requires="x14">
            <control shapeId="43279" r:id="rId96" name="Check Box 271">
              <controlPr defaultSize="0" autoFill="0" autoLine="0" autoPict="0">
                <anchor moveWithCells="1">
                  <from>
                    <xdr:col>0</xdr:col>
                    <xdr:colOff>184150</xdr:colOff>
                    <xdr:row>197</xdr:row>
                    <xdr:rowOff>171450</xdr:rowOff>
                  </from>
                  <to>
                    <xdr:col>0</xdr:col>
                    <xdr:colOff>431800</xdr:colOff>
                    <xdr:row>199</xdr:row>
                    <xdr:rowOff>31750</xdr:rowOff>
                  </to>
                </anchor>
              </controlPr>
            </control>
          </mc:Choice>
        </mc:AlternateContent>
        <mc:AlternateContent xmlns:mc="http://schemas.openxmlformats.org/markup-compatibility/2006">
          <mc:Choice Requires="x14">
            <control shapeId="43281" r:id="rId97" name="Check Box 273">
              <controlPr defaultSize="0" autoFill="0" autoLine="0" autoPict="0">
                <anchor moveWithCells="1">
                  <from>
                    <xdr:col>0</xdr:col>
                    <xdr:colOff>184150</xdr:colOff>
                    <xdr:row>198</xdr:row>
                    <xdr:rowOff>171450</xdr:rowOff>
                  </from>
                  <to>
                    <xdr:col>0</xdr:col>
                    <xdr:colOff>431800</xdr:colOff>
                    <xdr:row>200</xdr:row>
                    <xdr:rowOff>31750</xdr:rowOff>
                  </to>
                </anchor>
              </controlPr>
            </control>
          </mc:Choice>
        </mc:AlternateContent>
        <mc:AlternateContent xmlns:mc="http://schemas.openxmlformats.org/markup-compatibility/2006">
          <mc:Choice Requires="x14">
            <control shapeId="43285" r:id="rId98" name="Check Box 277">
              <controlPr defaultSize="0" autoFill="0" autoLine="0" autoPict="0">
                <anchor moveWithCells="1">
                  <from>
                    <xdr:col>0</xdr:col>
                    <xdr:colOff>184150</xdr:colOff>
                    <xdr:row>204</xdr:row>
                    <xdr:rowOff>171450</xdr:rowOff>
                  </from>
                  <to>
                    <xdr:col>0</xdr:col>
                    <xdr:colOff>431800</xdr:colOff>
                    <xdr:row>206</xdr:row>
                    <xdr:rowOff>31750</xdr:rowOff>
                  </to>
                </anchor>
              </controlPr>
            </control>
          </mc:Choice>
        </mc:AlternateContent>
        <mc:AlternateContent xmlns:mc="http://schemas.openxmlformats.org/markup-compatibility/2006">
          <mc:Choice Requires="x14">
            <control shapeId="43286" r:id="rId99" name="Check Box 278">
              <controlPr defaultSize="0" autoFill="0" autoLine="0" autoPict="0">
                <anchor moveWithCells="1">
                  <from>
                    <xdr:col>0</xdr:col>
                    <xdr:colOff>184150</xdr:colOff>
                    <xdr:row>205</xdr:row>
                    <xdr:rowOff>171450</xdr:rowOff>
                  </from>
                  <to>
                    <xdr:col>0</xdr:col>
                    <xdr:colOff>431800</xdr:colOff>
                    <xdr:row>207</xdr:row>
                    <xdr:rowOff>31750</xdr:rowOff>
                  </to>
                </anchor>
              </controlPr>
            </control>
          </mc:Choice>
        </mc:AlternateContent>
        <mc:AlternateContent xmlns:mc="http://schemas.openxmlformats.org/markup-compatibility/2006">
          <mc:Choice Requires="x14">
            <control shapeId="43288" r:id="rId100" name="Check Box 280">
              <controlPr defaultSize="0" autoFill="0" autoLine="0" autoPict="0">
                <anchor moveWithCells="1">
                  <from>
                    <xdr:col>0</xdr:col>
                    <xdr:colOff>184150</xdr:colOff>
                    <xdr:row>206</xdr:row>
                    <xdr:rowOff>171450</xdr:rowOff>
                  </from>
                  <to>
                    <xdr:col>0</xdr:col>
                    <xdr:colOff>431800</xdr:colOff>
                    <xdr:row>208</xdr:row>
                    <xdr:rowOff>31750</xdr:rowOff>
                  </to>
                </anchor>
              </controlPr>
            </control>
          </mc:Choice>
        </mc:AlternateContent>
        <mc:AlternateContent xmlns:mc="http://schemas.openxmlformats.org/markup-compatibility/2006">
          <mc:Choice Requires="x14">
            <control shapeId="43290" r:id="rId101" name="Check Box 282">
              <controlPr defaultSize="0" autoFill="0" autoLine="0" autoPict="0">
                <anchor moveWithCells="1">
                  <from>
                    <xdr:col>0</xdr:col>
                    <xdr:colOff>184150</xdr:colOff>
                    <xdr:row>207</xdr:row>
                    <xdr:rowOff>171450</xdr:rowOff>
                  </from>
                  <to>
                    <xdr:col>0</xdr:col>
                    <xdr:colOff>431800</xdr:colOff>
                    <xdr:row>209</xdr:row>
                    <xdr:rowOff>31750</xdr:rowOff>
                  </to>
                </anchor>
              </controlPr>
            </control>
          </mc:Choice>
        </mc:AlternateContent>
        <mc:AlternateContent xmlns:mc="http://schemas.openxmlformats.org/markup-compatibility/2006">
          <mc:Choice Requires="x14">
            <control shapeId="43292" r:id="rId102" name="Check Box 284">
              <controlPr defaultSize="0" autoFill="0" autoLine="0" autoPict="0">
                <anchor moveWithCells="1">
                  <from>
                    <xdr:col>0</xdr:col>
                    <xdr:colOff>184150</xdr:colOff>
                    <xdr:row>208</xdr:row>
                    <xdr:rowOff>171450</xdr:rowOff>
                  </from>
                  <to>
                    <xdr:col>0</xdr:col>
                    <xdr:colOff>431800</xdr:colOff>
                    <xdr:row>210</xdr:row>
                    <xdr:rowOff>31750</xdr:rowOff>
                  </to>
                </anchor>
              </controlPr>
            </control>
          </mc:Choice>
        </mc:AlternateContent>
        <mc:AlternateContent xmlns:mc="http://schemas.openxmlformats.org/markup-compatibility/2006">
          <mc:Choice Requires="x14">
            <control shapeId="43294" r:id="rId103" name="Check Box 286">
              <controlPr defaultSize="0" autoFill="0" autoLine="0" autoPict="0">
                <anchor moveWithCells="1">
                  <from>
                    <xdr:col>0</xdr:col>
                    <xdr:colOff>184150</xdr:colOff>
                    <xdr:row>209</xdr:row>
                    <xdr:rowOff>171450</xdr:rowOff>
                  </from>
                  <to>
                    <xdr:col>0</xdr:col>
                    <xdr:colOff>431800</xdr:colOff>
                    <xdr:row>211</xdr:row>
                    <xdr:rowOff>31750</xdr:rowOff>
                  </to>
                </anchor>
              </controlPr>
            </control>
          </mc:Choice>
        </mc:AlternateContent>
        <mc:AlternateContent xmlns:mc="http://schemas.openxmlformats.org/markup-compatibility/2006">
          <mc:Choice Requires="x14">
            <control shapeId="43297" r:id="rId104" name="Check Box 289">
              <controlPr defaultSize="0" autoFill="0" autoLine="0" autoPict="0">
                <anchor moveWithCells="1">
                  <from>
                    <xdr:col>0</xdr:col>
                    <xdr:colOff>184150</xdr:colOff>
                    <xdr:row>215</xdr:row>
                    <xdr:rowOff>171450</xdr:rowOff>
                  </from>
                  <to>
                    <xdr:col>0</xdr:col>
                    <xdr:colOff>431800</xdr:colOff>
                    <xdr:row>217</xdr:row>
                    <xdr:rowOff>31750</xdr:rowOff>
                  </to>
                </anchor>
              </controlPr>
            </control>
          </mc:Choice>
        </mc:AlternateContent>
        <mc:AlternateContent xmlns:mc="http://schemas.openxmlformats.org/markup-compatibility/2006">
          <mc:Choice Requires="x14">
            <control shapeId="43299" r:id="rId105" name="Check Box 291">
              <controlPr defaultSize="0" autoFill="0" autoLine="0" autoPict="0">
                <anchor moveWithCells="1">
                  <from>
                    <xdr:col>0</xdr:col>
                    <xdr:colOff>184150</xdr:colOff>
                    <xdr:row>216</xdr:row>
                    <xdr:rowOff>171450</xdr:rowOff>
                  </from>
                  <to>
                    <xdr:col>0</xdr:col>
                    <xdr:colOff>431800</xdr:colOff>
                    <xdr:row>218</xdr:row>
                    <xdr:rowOff>31750</xdr:rowOff>
                  </to>
                </anchor>
              </controlPr>
            </control>
          </mc:Choice>
        </mc:AlternateContent>
        <mc:AlternateContent xmlns:mc="http://schemas.openxmlformats.org/markup-compatibility/2006">
          <mc:Choice Requires="x14">
            <control shapeId="43301" r:id="rId106" name="Check Box 293">
              <controlPr defaultSize="0" autoFill="0" autoLine="0" autoPict="0">
                <anchor moveWithCells="1">
                  <from>
                    <xdr:col>0</xdr:col>
                    <xdr:colOff>184150</xdr:colOff>
                    <xdr:row>217</xdr:row>
                    <xdr:rowOff>171450</xdr:rowOff>
                  </from>
                  <to>
                    <xdr:col>0</xdr:col>
                    <xdr:colOff>431800</xdr:colOff>
                    <xdr:row>219</xdr:row>
                    <xdr:rowOff>31750</xdr:rowOff>
                  </to>
                </anchor>
              </controlPr>
            </control>
          </mc:Choice>
        </mc:AlternateContent>
        <mc:AlternateContent xmlns:mc="http://schemas.openxmlformats.org/markup-compatibility/2006">
          <mc:Choice Requires="x14">
            <control shapeId="43303" r:id="rId107" name="Check Box 295">
              <controlPr defaultSize="0" autoFill="0" autoLine="0" autoPict="0">
                <anchor moveWithCells="1">
                  <from>
                    <xdr:col>0</xdr:col>
                    <xdr:colOff>184150</xdr:colOff>
                    <xdr:row>218</xdr:row>
                    <xdr:rowOff>171450</xdr:rowOff>
                  </from>
                  <to>
                    <xdr:col>0</xdr:col>
                    <xdr:colOff>431800</xdr:colOff>
                    <xdr:row>220</xdr:row>
                    <xdr:rowOff>31750</xdr:rowOff>
                  </to>
                </anchor>
              </controlPr>
            </control>
          </mc:Choice>
        </mc:AlternateContent>
        <mc:AlternateContent xmlns:mc="http://schemas.openxmlformats.org/markup-compatibility/2006">
          <mc:Choice Requires="x14">
            <control shapeId="43305" r:id="rId108" name="Check Box 297">
              <controlPr defaultSize="0" autoFill="0" autoLine="0" autoPict="0">
                <anchor moveWithCells="1">
                  <from>
                    <xdr:col>0</xdr:col>
                    <xdr:colOff>184150</xdr:colOff>
                    <xdr:row>219</xdr:row>
                    <xdr:rowOff>171450</xdr:rowOff>
                  </from>
                  <to>
                    <xdr:col>0</xdr:col>
                    <xdr:colOff>431800</xdr:colOff>
                    <xdr:row>221</xdr:row>
                    <xdr:rowOff>31750</xdr:rowOff>
                  </to>
                </anchor>
              </controlPr>
            </control>
          </mc:Choice>
        </mc:AlternateContent>
        <mc:AlternateContent xmlns:mc="http://schemas.openxmlformats.org/markup-compatibility/2006">
          <mc:Choice Requires="x14">
            <control shapeId="43307" r:id="rId109" name="Check Box 299">
              <controlPr defaultSize="0" autoFill="0" autoLine="0" autoPict="0">
                <anchor moveWithCells="1">
                  <from>
                    <xdr:col>0</xdr:col>
                    <xdr:colOff>184150</xdr:colOff>
                    <xdr:row>225</xdr:row>
                    <xdr:rowOff>171450</xdr:rowOff>
                  </from>
                  <to>
                    <xdr:col>0</xdr:col>
                    <xdr:colOff>431800</xdr:colOff>
                    <xdr:row>227</xdr:row>
                    <xdr:rowOff>31750</xdr:rowOff>
                  </to>
                </anchor>
              </controlPr>
            </control>
          </mc:Choice>
        </mc:AlternateContent>
        <mc:AlternateContent xmlns:mc="http://schemas.openxmlformats.org/markup-compatibility/2006">
          <mc:Choice Requires="x14">
            <control shapeId="43309" r:id="rId110" name="Check Box 301">
              <controlPr defaultSize="0" autoFill="0" autoLine="0" autoPict="0">
                <anchor moveWithCells="1">
                  <from>
                    <xdr:col>0</xdr:col>
                    <xdr:colOff>184150</xdr:colOff>
                    <xdr:row>226</xdr:row>
                    <xdr:rowOff>171450</xdr:rowOff>
                  </from>
                  <to>
                    <xdr:col>0</xdr:col>
                    <xdr:colOff>431800</xdr:colOff>
                    <xdr:row>228</xdr:row>
                    <xdr:rowOff>31750</xdr:rowOff>
                  </to>
                </anchor>
              </controlPr>
            </control>
          </mc:Choice>
        </mc:AlternateContent>
        <mc:AlternateContent xmlns:mc="http://schemas.openxmlformats.org/markup-compatibility/2006">
          <mc:Choice Requires="x14">
            <control shapeId="43311" r:id="rId111" name="Check Box 303">
              <controlPr defaultSize="0" autoFill="0" autoLine="0" autoPict="0">
                <anchor moveWithCells="1">
                  <from>
                    <xdr:col>0</xdr:col>
                    <xdr:colOff>184150</xdr:colOff>
                    <xdr:row>227</xdr:row>
                    <xdr:rowOff>171450</xdr:rowOff>
                  </from>
                  <to>
                    <xdr:col>0</xdr:col>
                    <xdr:colOff>431800</xdr:colOff>
                    <xdr:row>229</xdr:row>
                    <xdr:rowOff>31750</xdr:rowOff>
                  </to>
                </anchor>
              </controlPr>
            </control>
          </mc:Choice>
        </mc:AlternateContent>
        <mc:AlternateContent xmlns:mc="http://schemas.openxmlformats.org/markup-compatibility/2006">
          <mc:Choice Requires="x14">
            <control shapeId="43330" r:id="rId112" name="Check Box 322">
              <controlPr defaultSize="0" autoFill="0" autoLine="0" autoPict="0">
                <anchor moveWithCells="1">
                  <from>
                    <xdr:col>0</xdr:col>
                    <xdr:colOff>184150</xdr:colOff>
                    <xdr:row>236</xdr:row>
                    <xdr:rowOff>171450</xdr:rowOff>
                  </from>
                  <to>
                    <xdr:col>0</xdr:col>
                    <xdr:colOff>431800</xdr:colOff>
                    <xdr:row>238</xdr:row>
                    <xdr:rowOff>31750</xdr:rowOff>
                  </to>
                </anchor>
              </controlPr>
            </control>
          </mc:Choice>
        </mc:AlternateContent>
        <mc:AlternateContent xmlns:mc="http://schemas.openxmlformats.org/markup-compatibility/2006">
          <mc:Choice Requires="x14">
            <control shapeId="43332" r:id="rId113" name="Check Box 324">
              <controlPr defaultSize="0" autoFill="0" autoLine="0" autoPict="0">
                <anchor moveWithCells="1">
                  <from>
                    <xdr:col>0</xdr:col>
                    <xdr:colOff>184150</xdr:colOff>
                    <xdr:row>237</xdr:row>
                    <xdr:rowOff>171450</xdr:rowOff>
                  </from>
                  <to>
                    <xdr:col>0</xdr:col>
                    <xdr:colOff>431800</xdr:colOff>
                    <xdr:row>239</xdr:row>
                    <xdr:rowOff>31750</xdr:rowOff>
                  </to>
                </anchor>
              </controlPr>
            </control>
          </mc:Choice>
        </mc:AlternateContent>
        <mc:AlternateContent xmlns:mc="http://schemas.openxmlformats.org/markup-compatibility/2006">
          <mc:Choice Requires="x14">
            <control shapeId="43586" r:id="rId114" name="Check Box 578">
              <controlPr defaultSize="0" autoFill="0" autoLine="0" autoPict="0">
                <anchor moveWithCells="1">
                  <from>
                    <xdr:col>0</xdr:col>
                    <xdr:colOff>184150</xdr:colOff>
                    <xdr:row>91</xdr:row>
                    <xdr:rowOff>0</xdr:rowOff>
                  </from>
                  <to>
                    <xdr:col>0</xdr:col>
                    <xdr:colOff>431800</xdr:colOff>
                    <xdr:row>92</xdr:row>
                    <xdr:rowOff>31750</xdr:rowOff>
                  </to>
                </anchor>
              </controlPr>
            </control>
          </mc:Choice>
        </mc:AlternateContent>
        <mc:AlternateContent xmlns:mc="http://schemas.openxmlformats.org/markup-compatibility/2006">
          <mc:Choice Requires="x14">
            <control shapeId="43588" r:id="rId115" name="Check Box 580">
              <controlPr defaultSize="0" autoFill="0" autoLine="0" autoPict="0">
                <anchor moveWithCells="1">
                  <from>
                    <xdr:col>0</xdr:col>
                    <xdr:colOff>184150</xdr:colOff>
                    <xdr:row>96</xdr:row>
                    <xdr:rowOff>0</xdr:rowOff>
                  </from>
                  <to>
                    <xdr:col>0</xdr:col>
                    <xdr:colOff>431800</xdr:colOff>
                    <xdr:row>97</xdr:row>
                    <xdr:rowOff>38100</xdr:rowOff>
                  </to>
                </anchor>
              </controlPr>
            </control>
          </mc:Choice>
        </mc:AlternateContent>
        <mc:AlternateContent xmlns:mc="http://schemas.openxmlformats.org/markup-compatibility/2006">
          <mc:Choice Requires="x14">
            <control shapeId="43589" r:id="rId116" name="Check Box 581">
              <controlPr defaultSize="0" autoFill="0" autoLine="0" autoPict="0">
                <anchor moveWithCells="1">
                  <from>
                    <xdr:col>0</xdr:col>
                    <xdr:colOff>184150</xdr:colOff>
                    <xdr:row>96</xdr:row>
                    <xdr:rowOff>171450</xdr:rowOff>
                  </from>
                  <to>
                    <xdr:col>0</xdr:col>
                    <xdr:colOff>431800</xdr:colOff>
                    <xdr:row>98</xdr:row>
                    <xdr:rowOff>19050</xdr:rowOff>
                  </to>
                </anchor>
              </controlPr>
            </control>
          </mc:Choice>
        </mc:AlternateContent>
        <mc:AlternateContent xmlns:mc="http://schemas.openxmlformats.org/markup-compatibility/2006">
          <mc:Choice Requires="x14">
            <control shapeId="43058" r:id="rId117" name="Check Box 50">
              <controlPr defaultSize="0" autoFill="0" autoLine="0" autoPict="0">
                <anchor moveWithCells="1">
                  <from>
                    <xdr:col>0</xdr:col>
                    <xdr:colOff>184150</xdr:colOff>
                    <xdr:row>43</xdr:row>
                    <xdr:rowOff>171450</xdr:rowOff>
                  </from>
                  <to>
                    <xdr:col>0</xdr:col>
                    <xdr:colOff>431800</xdr:colOff>
                    <xdr:row>45</xdr:row>
                    <xdr:rowOff>12700</xdr:rowOff>
                  </to>
                </anchor>
              </controlPr>
            </control>
          </mc:Choice>
        </mc:AlternateContent>
        <mc:AlternateContent xmlns:mc="http://schemas.openxmlformats.org/markup-compatibility/2006">
          <mc:Choice Requires="x14">
            <control shapeId="43063" r:id="rId118" name="Check Box 55">
              <controlPr defaultSize="0" autoFill="0" autoLine="0" autoPict="0">
                <anchor moveWithCells="1">
                  <from>
                    <xdr:col>0</xdr:col>
                    <xdr:colOff>184150</xdr:colOff>
                    <xdr:row>50</xdr:row>
                    <xdr:rowOff>171450</xdr:rowOff>
                  </from>
                  <to>
                    <xdr:col>0</xdr:col>
                    <xdr:colOff>431800</xdr:colOff>
                    <xdr:row>52</xdr:row>
                    <xdr:rowOff>12700</xdr:rowOff>
                  </to>
                </anchor>
              </controlPr>
            </control>
          </mc:Choice>
        </mc:AlternateContent>
        <mc:AlternateContent xmlns:mc="http://schemas.openxmlformats.org/markup-compatibility/2006">
          <mc:Choice Requires="x14">
            <control shapeId="43046" r:id="rId119" name="Check Box 38">
              <controlPr defaultSize="0" autoFill="0" autoLine="0" autoPict="0">
                <anchor moveWithCells="1">
                  <from>
                    <xdr:col>0</xdr:col>
                    <xdr:colOff>184150</xdr:colOff>
                    <xdr:row>28</xdr:row>
                    <xdr:rowOff>171450</xdr:rowOff>
                  </from>
                  <to>
                    <xdr:col>0</xdr:col>
                    <xdr:colOff>431800</xdr:colOff>
                    <xdr:row>30</xdr:row>
                    <xdr:rowOff>31750</xdr:rowOff>
                  </to>
                </anchor>
              </controlPr>
            </control>
          </mc:Choice>
        </mc:AlternateContent>
        <mc:AlternateContent xmlns:mc="http://schemas.openxmlformats.org/markup-compatibility/2006">
          <mc:Choice Requires="x14">
            <control shapeId="43053" r:id="rId120" name="Check Box 45">
              <controlPr defaultSize="0" autoFill="0" autoLine="0" autoPict="0">
                <anchor moveWithCells="1">
                  <from>
                    <xdr:col>0</xdr:col>
                    <xdr:colOff>184150</xdr:colOff>
                    <xdr:row>37</xdr:row>
                    <xdr:rowOff>171450</xdr:rowOff>
                  </from>
                  <to>
                    <xdr:col>0</xdr:col>
                    <xdr:colOff>431800</xdr:colOff>
                    <xdr:row>39</xdr:row>
                    <xdr:rowOff>31750</xdr:rowOff>
                  </to>
                </anchor>
              </controlPr>
            </control>
          </mc:Choice>
        </mc:AlternateContent>
        <mc:AlternateContent xmlns:mc="http://schemas.openxmlformats.org/markup-compatibility/2006">
          <mc:Choice Requires="x14">
            <control shapeId="43636" r:id="rId121" name="Check Box 628">
              <controlPr locked="0" defaultSize="0" autoFill="0" autoLine="0" autoPict="0">
                <anchor moveWithCells="1">
                  <from>
                    <xdr:col>0</xdr:col>
                    <xdr:colOff>184150</xdr:colOff>
                    <xdr:row>1</xdr:row>
                    <xdr:rowOff>171450</xdr:rowOff>
                  </from>
                  <to>
                    <xdr:col>0</xdr:col>
                    <xdr:colOff>431800</xdr:colOff>
                    <xdr:row>2</xdr:row>
                    <xdr:rowOff>203200</xdr:rowOff>
                  </to>
                </anchor>
              </controlPr>
            </control>
          </mc:Choice>
        </mc:AlternateContent>
        <mc:AlternateContent xmlns:mc="http://schemas.openxmlformats.org/markup-compatibility/2006">
          <mc:Choice Requires="x14">
            <control shapeId="43648" r:id="rId122" name="Check Box 640">
              <controlPr defaultSize="0" autoFill="0" autoLine="0" autoPict="0">
                <anchor moveWithCells="1">
                  <from>
                    <xdr:col>0</xdr:col>
                    <xdr:colOff>184150</xdr:colOff>
                    <xdr:row>166</xdr:row>
                    <xdr:rowOff>171450</xdr:rowOff>
                  </from>
                  <to>
                    <xdr:col>0</xdr:col>
                    <xdr:colOff>431800</xdr:colOff>
                    <xdr:row>168</xdr:row>
                    <xdr:rowOff>19050</xdr:rowOff>
                  </to>
                </anchor>
              </controlPr>
            </control>
          </mc:Choice>
        </mc:AlternateContent>
        <mc:AlternateContent xmlns:mc="http://schemas.openxmlformats.org/markup-compatibility/2006">
          <mc:Choice Requires="x14">
            <control shapeId="43649" r:id="rId123" name="Check Box 641">
              <controlPr defaultSize="0" autoFill="0" autoLine="0" autoPict="0">
                <anchor moveWithCells="1">
                  <from>
                    <xdr:col>0</xdr:col>
                    <xdr:colOff>184150</xdr:colOff>
                    <xdr:row>203</xdr:row>
                    <xdr:rowOff>171450</xdr:rowOff>
                  </from>
                  <to>
                    <xdr:col>0</xdr:col>
                    <xdr:colOff>431800</xdr:colOff>
                    <xdr:row>205</xdr:row>
                    <xdr:rowOff>19050</xdr:rowOff>
                  </to>
                </anchor>
              </controlPr>
            </control>
          </mc:Choice>
        </mc:AlternateContent>
        <mc:AlternateContent xmlns:mc="http://schemas.openxmlformats.org/markup-compatibility/2006">
          <mc:Choice Requires="x14">
            <control shapeId="43650" r:id="rId124" name="Check Box 642">
              <controlPr defaultSize="0" autoFill="0" autoLine="0" autoPict="0">
                <anchor moveWithCells="1">
                  <from>
                    <xdr:col>0</xdr:col>
                    <xdr:colOff>184150</xdr:colOff>
                    <xdr:row>224</xdr:row>
                    <xdr:rowOff>171450</xdr:rowOff>
                  </from>
                  <to>
                    <xdr:col>0</xdr:col>
                    <xdr:colOff>431800</xdr:colOff>
                    <xdr:row>226</xdr:row>
                    <xdr:rowOff>19050</xdr:rowOff>
                  </to>
                </anchor>
              </controlPr>
            </control>
          </mc:Choice>
        </mc:AlternateContent>
        <mc:AlternateContent xmlns:mc="http://schemas.openxmlformats.org/markup-compatibility/2006">
          <mc:Choice Requires="x14">
            <control shapeId="43651" r:id="rId125" name="Check Box 643">
              <controlPr defaultSize="0" autoFill="0" autoLine="0" autoPict="0">
                <anchor moveWithCells="1">
                  <from>
                    <xdr:col>0</xdr:col>
                    <xdr:colOff>184150</xdr:colOff>
                    <xdr:row>214</xdr:row>
                    <xdr:rowOff>171450</xdr:rowOff>
                  </from>
                  <to>
                    <xdr:col>0</xdr:col>
                    <xdr:colOff>431800</xdr:colOff>
                    <xdr:row>216</xdr:row>
                    <xdr:rowOff>19050</xdr:rowOff>
                  </to>
                </anchor>
              </controlPr>
            </control>
          </mc:Choice>
        </mc:AlternateContent>
        <mc:AlternateContent xmlns:mc="http://schemas.openxmlformats.org/markup-compatibility/2006">
          <mc:Choice Requires="x14">
            <control shapeId="43652" r:id="rId126" name="Check Box 644">
              <controlPr defaultSize="0" autoFill="0" autoLine="0" autoPict="0">
                <anchor moveWithCells="1">
                  <from>
                    <xdr:col>0</xdr:col>
                    <xdr:colOff>184150</xdr:colOff>
                    <xdr:row>193</xdr:row>
                    <xdr:rowOff>171450</xdr:rowOff>
                  </from>
                  <to>
                    <xdr:col>0</xdr:col>
                    <xdr:colOff>431800</xdr:colOff>
                    <xdr:row>195</xdr:row>
                    <xdr:rowOff>31750</xdr:rowOff>
                  </to>
                </anchor>
              </controlPr>
            </control>
          </mc:Choice>
        </mc:AlternateContent>
        <mc:AlternateContent xmlns:mc="http://schemas.openxmlformats.org/markup-compatibility/2006">
          <mc:Choice Requires="x14">
            <control shapeId="43653" r:id="rId127" name="Check Box 645">
              <controlPr defaultSize="0" autoFill="0" autoLine="0" autoPict="0">
                <anchor moveWithCells="1">
                  <from>
                    <xdr:col>0</xdr:col>
                    <xdr:colOff>184150</xdr:colOff>
                    <xdr:row>228</xdr:row>
                    <xdr:rowOff>171450</xdr:rowOff>
                  </from>
                  <to>
                    <xdr:col>0</xdr:col>
                    <xdr:colOff>431800</xdr:colOff>
                    <xdr:row>230</xdr:row>
                    <xdr:rowOff>31750</xdr:rowOff>
                  </to>
                </anchor>
              </controlPr>
            </control>
          </mc:Choice>
        </mc:AlternateContent>
        <mc:AlternateContent xmlns:mc="http://schemas.openxmlformats.org/markup-compatibility/2006">
          <mc:Choice Requires="x14">
            <control shapeId="43655" r:id="rId128" name="Check Box 647">
              <controlPr defaultSize="0" autoFill="0" autoLine="0" autoPict="0">
                <anchor moveWithCells="1">
                  <from>
                    <xdr:col>0</xdr:col>
                    <xdr:colOff>184150</xdr:colOff>
                    <xdr:row>229</xdr:row>
                    <xdr:rowOff>171450</xdr:rowOff>
                  </from>
                  <to>
                    <xdr:col>0</xdr:col>
                    <xdr:colOff>431800</xdr:colOff>
                    <xdr:row>231</xdr:row>
                    <xdr:rowOff>31750</xdr:rowOff>
                  </to>
                </anchor>
              </controlPr>
            </control>
          </mc:Choice>
        </mc:AlternateContent>
        <mc:AlternateContent xmlns:mc="http://schemas.openxmlformats.org/markup-compatibility/2006">
          <mc:Choice Requires="x14">
            <control shapeId="43656" r:id="rId129" name="Check Box 648">
              <controlPr defaultSize="0" autoFill="0" autoLine="0" autoPict="0">
                <anchor moveWithCells="1">
                  <from>
                    <xdr:col>0</xdr:col>
                    <xdr:colOff>184150</xdr:colOff>
                    <xdr:row>230</xdr:row>
                    <xdr:rowOff>171450</xdr:rowOff>
                  </from>
                  <to>
                    <xdr:col>0</xdr:col>
                    <xdr:colOff>431800</xdr:colOff>
                    <xdr:row>232</xdr:row>
                    <xdr:rowOff>31750</xdr:rowOff>
                  </to>
                </anchor>
              </controlPr>
            </control>
          </mc:Choice>
        </mc:AlternateContent>
        <mc:AlternateContent xmlns:mc="http://schemas.openxmlformats.org/markup-compatibility/2006">
          <mc:Choice Requires="x14">
            <control shapeId="43657" r:id="rId130" name="Check Box 649">
              <controlPr defaultSize="0" autoFill="0" autoLine="0" autoPict="0">
                <anchor moveWithCells="1">
                  <from>
                    <xdr:col>0</xdr:col>
                    <xdr:colOff>184150</xdr:colOff>
                    <xdr:row>231</xdr:row>
                    <xdr:rowOff>171450</xdr:rowOff>
                  </from>
                  <to>
                    <xdr:col>0</xdr:col>
                    <xdr:colOff>431800</xdr:colOff>
                    <xdr:row>233</xdr:row>
                    <xdr:rowOff>31750</xdr:rowOff>
                  </to>
                </anchor>
              </controlPr>
            </control>
          </mc:Choice>
        </mc:AlternateContent>
        <mc:AlternateContent xmlns:mc="http://schemas.openxmlformats.org/markup-compatibility/2006">
          <mc:Choice Requires="x14">
            <control shapeId="43658" r:id="rId131" name="Check Box 650">
              <controlPr defaultSize="0" autoFill="0" autoLine="0" autoPict="0">
                <anchor moveWithCells="1">
                  <from>
                    <xdr:col>0</xdr:col>
                    <xdr:colOff>184150</xdr:colOff>
                    <xdr:row>232</xdr:row>
                    <xdr:rowOff>171450</xdr:rowOff>
                  </from>
                  <to>
                    <xdr:col>0</xdr:col>
                    <xdr:colOff>431800</xdr:colOff>
                    <xdr:row>234</xdr:row>
                    <xdr:rowOff>31750</xdr:rowOff>
                  </to>
                </anchor>
              </controlPr>
            </control>
          </mc:Choice>
        </mc:AlternateContent>
        <mc:AlternateContent xmlns:mc="http://schemas.openxmlformats.org/markup-compatibility/2006">
          <mc:Choice Requires="x14">
            <control shapeId="43659" r:id="rId132" name="Check Box 651">
              <controlPr defaultSize="0" autoFill="0" autoLine="0" autoPict="0">
                <anchor moveWithCells="1">
                  <from>
                    <xdr:col>0</xdr:col>
                    <xdr:colOff>184150</xdr:colOff>
                    <xdr:row>233</xdr:row>
                    <xdr:rowOff>171450</xdr:rowOff>
                  </from>
                  <to>
                    <xdr:col>0</xdr:col>
                    <xdr:colOff>431800</xdr:colOff>
                    <xdr:row>235</xdr:row>
                    <xdr:rowOff>31750</xdr:rowOff>
                  </to>
                </anchor>
              </controlPr>
            </control>
          </mc:Choice>
        </mc:AlternateContent>
        <mc:AlternateContent xmlns:mc="http://schemas.openxmlformats.org/markup-compatibility/2006">
          <mc:Choice Requires="x14">
            <control shapeId="43660" r:id="rId133" name="Check Box 652">
              <controlPr defaultSize="0" autoFill="0" autoLine="0" autoPict="0">
                <anchor moveWithCells="1">
                  <from>
                    <xdr:col>0</xdr:col>
                    <xdr:colOff>184150</xdr:colOff>
                    <xdr:row>234</xdr:row>
                    <xdr:rowOff>171450</xdr:rowOff>
                  </from>
                  <to>
                    <xdr:col>0</xdr:col>
                    <xdr:colOff>431800</xdr:colOff>
                    <xdr:row>236</xdr:row>
                    <xdr:rowOff>31750</xdr:rowOff>
                  </to>
                </anchor>
              </controlPr>
            </control>
          </mc:Choice>
        </mc:AlternateContent>
        <mc:AlternateContent xmlns:mc="http://schemas.openxmlformats.org/markup-compatibility/2006">
          <mc:Choice Requires="x14">
            <control shapeId="43661" r:id="rId134" name="Check Box 653">
              <controlPr defaultSize="0" autoFill="0" autoLine="0" autoPict="0">
                <anchor moveWithCells="1">
                  <from>
                    <xdr:col>0</xdr:col>
                    <xdr:colOff>184150</xdr:colOff>
                    <xdr:row>235</xdr:row>
                    <xdr:rowOff>171450</xdr:rowOff>
                  </from>
                  <to>
                    <xdr:col>0</xdr:col>
                    <xdr:colOff>431800</xdr:colOff>
                    <xdr:row>237</xdr:row>
                    <xdr:rowOff>31750</xdr:rowOff>
                  </to>
                </anchor>
              </controlPr>
            </control>
          </mc:Choice>
        </mc:AlternateContent>
        <mc:AlternateContent xmlns:mc="http://schemas.openxmlformats.org/markup-compatibility/2006">
          <mc:Choice Requires="x14">
            <control shapeId="43140" r:id="rId135" name="Check Box 132">
              <controlPr defaultSize="0" autoFill="0" autoLine="0" autoPict="0">
                <anchor moveWithCells="1">
                  <from>
                    <xdr:col>0</xdr:col>
                    <xdr:colOff>184150</xdr:colOff>
                    <xdr:row>112</xdr:row>
                    <xdr:rowOff>171450</xdr:rowOff>
                  </from>
                  <to>
                    <xdr:col>0</xdr:col>
                    <xdr:colOff>431800</xdr:colOff>
                    <xdr:row>114</xdr:row>
                    <xdr:rowOff>0</xdr:rowOff>
                  </to>
                </anchor>
              </controlPr>
            </control>
          </mc:Choice>
        </mc:AlternateContent>
        <mc:AlternateContent xmlns:mc="http://schemas.openxmlformats.org/markup-compatibility/2006">
          <mc:Choice Requires="x14">
            <control shapeId="43666" r:id="rId136" name="Check Box 658">
              <controlPr defaultSize="0" autoFill="0" autoLine="0" autoPict="0">
                <anchor moveWithCells="1">
                  <from>
                    <xdr:col>0</xdr:col>
                    <xdr:colOff>184150</xdr:colOff>
                    <xdr:row>147</xdr:row>
                    <xdr:rowOff>171450</xdr:rowOff>
                  </from>
                  <to>
                    <xdr:col>0</xdr:col>
                    <xdr:colOff>431800</xdr:colOff>
                    <xdr:row>149</xdr:row>
                    <xdr:rowOff>19050</xdr:rowOff>
                  </to>
                </anchor>
              </controlPr>
            </control>
          </mc:Choice>
        </mc:AlternateContent>
        <mc:AlternateContent xmlns:mc="http://schemas.openxmlformats.org/markup-compatibility/2006">
          <mc:Choice Requires="x14">
            <control shapeId="43667" r:id="rId137" name="Check Box 659">
              <controlPr defaultSize="0" autoFill="0" autoLine="0" autoPict="0">
                <anchor moveWithCells="1">
                  <from>
                    <xdr:col>0</xdr:col>
                    <xdr:colOff>184150</xdr:colOff>
                    <xdr:row>157</xdr:row>
                    <xdr:rowOff>171450</xdr:rowOff>
                  </from>
                  <to>
                    <xdr:col>0</xdr:col>
                    <xdr:colOff>431800</xdr:colOff>
                    <xdr:row>159</xdr:row>
                    <xdr:rowOff>12700</xdr:rowOff>
                  </to>
                </anchor>
              </controlPr>
            </control>
          </mc:Choice>
        </mc:AlternateContent>
        <mc:AlternateContent xmlns:mc="http://schemas.openxmlformats.org/markup-compatibility/2006">
          <mc:Choice Requires="x14">
            <control shapeId="43668" r:id="rId138" name="Check Box 660">
              <controlPr defaultSize="0" autoFill="0" autoLine="0" autoPict="0">
                <anchor moveWithCells="1">
                  <from>
                    <xdr:col>0</xdr:col>
                    <xdr:colOff>184150</xdr:colOff>
                    <xdr:row>168</xdr:row>
                    <xdr:rowOff>171450</xdr:rowOff>
                  </from>
                  <to>
                    <xdr:col>0</xdr:col>
                    <xdr:colOff>431800</xdr:colOff>
                    <xdr:row>170</xdr:row>
                    <xdr:rowOff>31750</xdr:rowOff>
                  </to>
                </anchor>
              </controlPr>
            </control>
          </mc:Choice>
        </mc:AlternateContent>
        <mc:AlternateContent xmlns:mc="http://schemas.openxmlformats.org/markup-compatibility/2006">
          <mc:Choice Requires="x14">
            <control shapeId="43171" r:id="rId139" name="Check Box 163">
              <controlPr defaultSize="0" autoFill="0" autoLine="0" autoPict="0">
                <anchor moveWithCells="1">
                  <from>
                    <xdr:col>0</xdr:col>
                    <xdr:colOff>184150</xdr:colOff>
                    <xdr:row>133</xdr:row>
                    <xdr:rowOff>171450</xdr:rowOff>
                  </from>
                  <to>
                    <xdr:col>0</xdr:col>
                    <xdr:colOff>431800</xdr:colOff>
                    <xdr:row>135</xdr:row>
                    <xdr:rowOff>19050</xdr:rowOff>
                  </to>
                </anchor>
              </controlPr>
            </control>
          </mc:Choice>
        </mc:AlternateContent>
        <mc:AlternateContent xmlns:mc="http://schemas.openxmlformats.org/markup-compatibility/2006">
          <mc:Choice Requires="x14">
            <control shapeId="43172" r:id="rId140" name="Check Box 164">
              <controlPr defaultSize="0" autoFill="0" autoLine="0" autoPict="0">
                <anchor moveWithCells="1">
                  <from>
                    <xdr:col>0</xdr:col>
                    <xdr:colOff>184150</xdr:colOff>
                    <xdr:row>134</xdr:row>
                    <xdr:rowOff>171450</xdr:rowOff>
                  </from>
                  <to>
                    <xdr:col>0</xdr:col>
                    <xdr:colOff>431800</xdr:colOff>
                    <xdr:row>136</xdr:row>
                    <xdr:rowOff>19050</xdr:rowOff>
                  </to>
                </anchor>
              </controlPr>
            </control>
          </mc:Choice>
        </mc:AlternateContent>
        <mc:AlternateContent xmlns:mc="http://schemas.openxmlformats.org/markup-compatibility/2006">
          <mc:Choice Requires="x14">
            <control shapeId="43178" r:id="rId141" name="Check Box 170">
              <controlPr defaultSize="0" autoFill="0" autoLine="0" autoPict="0">
                <anchor moveWithCells="1">
                  <from>
                    <xdr:col>0</xdr:col>
                    <xdr:colOff>184150</xdr:colOff>
                    <xdr:row>137</xdr:row>
                    <xdr:rowOff>171450</xdr:rowOff>
                  </from>
                  <to>
                    <xdr:col>0</xdr:col>
                    <xdr:colOff>431800</xdr:colOff>
                    <xdr:row>139</xdr:row>
                    <xdr:rowOff>31750</xdr:rowOff>
                  </to>
                </anchor>
              </controlPr>
            </control>
          </mc:Choice>
        </mc:AlternateContent>
        <mc:AlternateContent xmlns:mc="http://schemas.openxmlformats.org/markup-compatibility/2006">
          <mc:Choice Requires="x14">
            <control shapeId="43180" r:id="rId142" name="Check Box 172">
              <controlPr defaultSize="0" autoFill="0" autoLine="0" autoPict="0">
                <anchor moveWithCells="1">
                  <from>
                    <xdr:col>0</xdr:col>
                    <xdr:colOff>184150</xdr:colOff>
                    <xdr:row>138</xdr:row>
                    <xdr:rowOff>171450</xdr:rowOff>
                  </from>
                  <to>
                    <xdr:col>0</xdr:col>
                    <xdr:colOff>431800</xdr:colOff>
                    <xdr:row>140</xdr:row>
                    <xdr:rowOff>31750</xdr:rowOff>
                  </to>
                </anchor>
              </controlPr>
            </control>
          </mc:Choice>
        </mc:AlternateContent>
        <mc:AlternateContent xmlns:mc="http://schemas.openxmlformats.org/markup-compatibility/2006">
          <mc:Choice Requires="x14">
            <control shapeId="43184" r:id="rId143" name="Check Box 176">
              <controlPr defaultSize="0" autoFill="0" autoLine="0" autoPict="0">
                <anchor moveWithCells="1">
                  <from>
                    <xdr:col>0</xdr:col>
                    <xdr:colOff>184150</xdr:colOff>
                    <xdr:row>140</xdr:row>
                    <xdr:rowOff>171450</xdr:rowOff>
                  </from>
                  <to>
                    <xdr:col>0</xdr:col>
                    <xdr:colOff>431800</xdr:colOff>
                    <xdr:row>142</xdr:row>
                    <xdr:rowOff>31750</xdr:rowOff>
                  </to>
                </anchor>
              </controlPr>
            </control>
          </mc:Choice>
        </mc:AlternateContent>
        <mc:AlternateContent xmlns:mc="http://schemas.openxmlformats.org/markup-compatibility/2006">
          <mc:Choice Requires="x14">
            <control shapeId="43188" r:id="rId144" name="Check Box 180">
              <controlPr defaultSize="0" autoFill="0" autoLine="0" autoPict="0">
                <anchor moveWithCells="1">
                  <from>
                    <xdr:col>0</xdr:col>
                    <xdr:colOff>184150</xdr:colOff>
                    <xdr:row>142</xdr:row>
                    <xdr:rowOff>171450</xdr:rowOff>
                  </from>
                  <to>
                    <xdr:col>0</xdr:col>
                    <xdr:colOff>431800</xdr:colOff>
                    <xdr:row>144</xdr:row>
                    <xdr:rowOff>31750</xdr:rowOff>
                  </to>
                </anchor>
              </controlPr>
            </control>
          </mc:Choice>
        </mc:AlternateContent>
        <mc:AlternateContent xmlns:mc="http://schemas.openxmlformats.org/markup-compatibility/2006">
          <mc:Choice Requires="x14">
            <control shapeId="43190" r:id="rId145" name="Check Box 182">
              <controlPr defaultSize="0" autoFill="0" autoLine="0" autoPict="0">
                <anchor moveWithCells="1">
                  <from>
                    <xdr:col>0</xdr:col>
                    <xdr:colOff>184150</xdr:colOff>
                    <xdr:row>143</xdr:row>
                    <xdr:rowOff>171450</xdr:rowOff>
                  </from>
                  <to>
                    <xdr:col>0</xdr:col>
                    <xdr:colOff>431800</xdr:colOff>
                    <xdr:row>145</xdr:row>
                    <xdr:rowOff>31750</xdr:rowOff>
                  </to>
                </anchor>
              </controlPr>
            </control>
          </mc:Choice>
        </mc:AlternateContent>
        <mc:AlternateContent xmlns:mc="http://schemas.openxmlformats.org/markup-compatibility/2006">
          <mc:Choice Requires="x14">
            <control shapeId="43645" r:id="rId146" name="Check Box 637">
              <controlPr defaultSize="0" autoFill="0" autoLine="0" autoPict="0">
                <anchor moveWithCells="1">
                  <from>
                    <xdr:col>0</xdr:col>
                    <xdr:colOff>184150</xdr:colOff>
                    <xdr:row>132</xdr:row>
                    <xdr:rowOff>171450</xdr:rowOff>
                  </from>
                  <to>
                    <xdr:col>0</xdr:col>
                    <xdr:colOff>431800</xdr:colOff>
                    <xdr:row>134</xdr:row>
                    <xdr:rowOff>12700</xdr:rowOff>
                  </to>
                </anchor>
              </controlPr>
            </control>
          </mc:Choice>
        </mc:AlternateContent>
        <mc:AlternateContent xmlns:mc="http://schemas.openxmlformats.org/markup-compatibility/2006">
          <mc:Choice Requires="x14">
            <control shapeId="43662" r:id="rId147" name="Check Box 654">
              <controlPr defaultSize="0" autoFill="0" autoLine="0" autoPict="0">
                <anchor moveWithCells="1">
                  <from>
                    <xdr:col>0</xdr:col>
                    <xdr:colOff>184150</xdr:colOff>
                    <xdr:row>135</xdr:row>
                    <xdr:rowOff>171450</xdr:rowOff>
                  </from>
                  <to>
                    <xdr:col>0</xdr:col>
                    <xdr:colOff>431800</xdr:colOff>
                    <xdr:row>137</xdr:row>
                    <xdr:rowOff>19050</xdr:rowOff>
                  </to>
                </anchor>
              </controlPr>
            </control>
          </mc:Choice>
        </mc:AlternateContent>
        <mc:AlternateContent xmlns:mc="http://schemas.openxmlformats.org/markup-compatibility/2006">
          <mc:Choice Requires="x14">
            <control shapeId="43663" r:id="rId148" name="Check Box 655">
              <controlPr defaultSize="0" autoFill="0" autoLine="0" autoPict="0">
                <anchor moveWithCells="1">
                  <from>
                    <xdr:col>0</xdr:col>
                    <xdr:colOff>184150</xdr:colOff>
                    <xdr:row>136</xdr:row>
                    <xdr:rowOff>171450</xdr:rowOff>
                  </from>
                  <to>
                    <xdr:col>0</xdr:col>
                    <xdr:colOff>431800</xdr:colOff>
                    <xdr:row>138</xdr:row>
                    <xdr:rowOff>19050</xdr:rowOff>
                  </to>
                </anchor>
              </controlPr>
            </control>
          </mc:Choice>
        </mc:AlternateContent>
        <mc:AlternateContent xmlns:mc="http://schemas.openxmlformats.org/markup-compatibility/2006">
          <mc:Choice Requires="x14">
            <control shapeId="43664" r:id="rId149" name="Check Box 656">
              <controlPr defaultSize="0" autoFill="0" autoLine="0" autoPict="0">
                <anchor moveWithCells="1">
                  <from>
                    <xdr:col>0</xdr:col>
                    <xdr:colOff>184150</xdr:colOff>
                    <xdr:row>139</xdr:row>
                    <xdr:rowOff>171450</xdr:rowOff>
                  </from>
                  <to>
                    <xdr:col>0</xdr:col>
                    <xdr:colOff>431800</xdr:colOff>
                    <xdr:row>141</xdr:row>
                    <xdr:rowOff>31750</xdr:rowOff>
                  </to>
                </anchor>
              </controlPr>
            </control>
          </mc:Choice>
        </mc:AlternateContent>
        <mc:AlternateContent xmlns:mc="http://schemas.openxmlformats.org/markup-compatibility/2006">
          <mc:Choice Requires="x14">
            <control shapeId="43665" r:id="rId150" name="Check Box 657">
              <controlPr defaultSize="0" autoFill="0" autoLine="0" autoPict="0">
                <anchor moveWithCells="1">
                  <from>
                    <xdr:col>0</xdr:col>
                    <xdr:colOff>184150</xdr:colOff>
                    <xdr:row>141</xdr:row>
                    <xdr:rowOff>171450</xdr:rowOff>
                  </from>
                  <to>
                    <xdr:col>0</xdr:col>
                    <xdr:colOff>431800</xdr:colOff>
                    <xdr:row>143</xdr:row>
                    <xdr:rowOff>31750</xdr:rowOff>
                  </to>
                </anchor>
              </controlPr>
            </control>
          </mc:Choice>
        </mc:AlternateContent>
        <mc:AlternateContent xmlns:mc="http://schemas.openxmlformats.org/markup-compatibility/2006">
          <mc:Choice Requires="x14">
            <control shapeId="43128" r:id="rId151" name="Check Box 120">
              <controlPr defaultSize="0" autoFill="0" autoLine="0" autoPict="0">
                <anchor moveWithCells="1">
                  <from>
                    <xdr:col>0</xdr:col>
                    <xdr:colOff>184150</xdr:colOff>
                    <xdr:row>104</xdr:row>
                    <xdr:rowOff>171450</xdr:rowOff>
                  </from>
                  <to>
                    <xdr:col>0</xdr:col>
                    <xdr:colOff>431800</xdr:colOff>
                    <xdr:row>106</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A3725B1-3830-494B-B8B8-B111CB712861}">
            <x14:dataBar minLength="0" maxLength="100" gradient="0">
              <x14:cfvo type="num">
                <xm:f>0</xm:f>
              </x14:cfvo>
              <x14:cfvo type="num">
                <xm:f>1</xm:f>
              </x14:cfvo>
              <x14:negativeFillColor rgb="FFFF0000"/>
              <x14:axisColor rgb="FF000000"/>
            </x14:dataBar>
          </x14:cfRule>
          <xm:sqref>O3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666D-6FD9-4138-92B0-2671D7EE552F}">
  <sheetPr codeName="Sheet3">
    <pageSetUpPr fitToPage="1"/>
  </sheetPr>
  <dimension ref="A1:U71"/>
  <sheetViews>
    <sheetView showGridLines="0" zoomScaleNormal="100" zoomScaleSheetLayoutView="80" workbookViewId="0"/>
  </sheetViews>
  <sheetFormatPr baseColWidth="10" defaultColWidth="9.26953125" defaultRowHeight="14.5" x14ac:dyDescent="0.35"/>
  <cols>
    <col min="1" max="1" width="6.453125" style="64" customWidth="1"/>
    <col min="2" max="2" width="5" style="64" customWidth="1"/>
    <col min="3" max="4" width="9.26953125" style="64"/>
    <col min="5" max="5" width="18.1796875" style="64" customWidth="1"/>
    <col min="6" max="6" width="10.26953125" style="64" customWidth="1"/>
    <col min="7" max="16384" width="9.26953125" style="64"/>
  </cols>
  <sheetData>
    <row r="1" spans="1:21" s="81" customFormat="1" ht="27.65" customHeight="1" x14ac:dyDescent="0.35">
      <c r="A1" s="63" t="e" vm="9">
        <v>#VALUE!</v>
      </c>
      <c r="B1" s="115" t="s">
        <v>226</v>
      </c>
      <c r="C1" s="116"/>
      <c r="D1" s="116"/>
      <c r="E1" s="116"/>
      <c r="F1" s="116"/>
      <c r="J1" s="117"/>
      <c r="K1" s="459"/>
      <c r="L1" s="459"/>
      <c r="M1" s="118"/>
      <c r="N1" s="118"/>
      <c r="O1" s="118"/>
    </row>
    <row r="2" spans="1:21" ht="48" customHeight="1" x14ac:dyDescent="0.35">
      <c r="A2" s="460" t="s">
        <v>817</v>
      </c>
      <c r="B2" s="460"/>
      <c r="C2" s="460"/>
      <c r="D2" s="460"/>
      <c r="E2" s="460"/>
      <c r="F2" s="460"/>
      <c r="G2" s="460"/>
      <c r="H2" s="460"/>
      <c r="I2" s="460"/>
      <c r="J2" s="460"/>
      <c r="K2" s="460"/>
      <c r="L2" s="460"/>
      <c r="M2" s="460"/>
      <c r="N2" s="460"/>
      <c r="O2" s="460"/>
      <c r="P2" s="460"/>
      <c r="Q2" s="460"/>
      <c r="R2" s="460"/>
      <c r="S2" s="460"/>
      <c r="T2" s="460"/>
      <c r="U2" s="460"/>
    </row>
    <row r="3" spans="1:21" ht="18.5" x14ac:dyDescent="0.35">
      <c r="A3" s="91" t="s">
        <v>204</v>
      </c>
    </row>
    <row r="4" spans="1:21" ht="10.15" customHeight="1" thickBot="1" x14ac:dyDescent="0.4">
      <c r="A4" s="112"/>
    </row>
    <row r="5" spans="1:21" ht="15" thickBot="1" x14ac:dyDescent="0.4">
      <c r="A5" s="64" t="s">
        <v>205</v>
      </c>
      <c r="E5" s="119"/>
      <c r="F5" s="450"/>
      <c r="G5" s="451"/>
      <c r="H5" s="451"/>
      <c r="I5" s="451"/>
      <c r="J5" s="451"/>
      <c r="K5" s="452"/>
    </row>
    <row r="6" spans="1:21" ht="10.15" customHeight="1" x14ac:dyDescent="0.35"/>
    <row r="7" spans="1:21" x14ac:dyDescent="0.35">
      <c r="A7" s="64" t="s">
        <v>206</v>
      </c>
      <c r="F7" s="456"/>
      <c r="G7" s="456"/>
      <c r="H7" s="456"/>
      <c r="I7" s="456"/>
      <c r="J7" s="456"/>
      <c r="K7" s="456"/>
      <c r="L7" s="456"/>
      <c r="M7" s="456"/>
      <c r="N7" s="456"/>
      <c r="O7" s="456"/>
      <c r="P7" s="456"/>
      <c r="Q7" s="456"/>
      <c r="R7" s="456"/>
      <c r="S7" s="456"/>
      <c r="T7" s="456"/>
      <c r="U7" s="456"/>
    </row>
    <row r="8" spans="1:21" ht="10.15" customHeight="1" x14ac:dyDescent="0.35"/>
    <row r="9" spans="1:21" x14ac:dyDescent="0.35">
      <c r="A9" s="64" t="s">
        <v>203</v>
      </c>
      <c r="F9" s="456"/>
      <c r="G9" s="456"/>
      <c r="H9" s="456"/>
      <c r="I9" s="456"/>
    </row>
    <row r="10" spans="1:21" ht="10.15" customHeight="1" x14ac:dyDescent="0.35"/>
    <row r="11" spans="1:21" x14ac:dyDescent="0.35">
      <c r="A11" s="64" t="s">
        <v>1</v>
      </c>
      <c r="F11" s="456"/>
      <c r="G11" s="456"/>
      <c r="H11" s="456"/>
      <c r="I11" s="456"/>
    </row>
    <row r="12" spans="1:21" ht="10.15" customHeight="1" x14ac:dyDescent="0.35"/>
    <row r="13" spans="1:21" x14ac:dyDescent="0.35">
      <c r="A13" s="64" t="s">
        <v>0</v>
      </c>
      <c r="F13" s="461"/>
      <c r="G13" s="456"/>
      <c r="H13" s="456"/>
      <c r="I13" s="456"/>
    </row>
    <row r="14" spans="1:21" ht="19.899999999999999" customHeight="1" x14ac:dyDescent="0.35">
      <c r="F14" s="119"/>
      <c r="G14" s="119"/>
      <c r="H14" s="119"/>
      <c r="I14" s="119"/>
    </row>
    <row r="15" spans="1:21" ht="18.5" x14ac:dyDescent="0.35">
      <c r="A15" s="120" t="s">
        <v>207</v>
      </c>
    </row>
    <row r="16" spans="1:21" ht="10.15" customHeight="1" x14ac:dyDescent="0.35">
      <c r="A16" s="69"/>
    </row>
    <row r="17" spans="1:21" ht="14.5" customHeight="1" x14ac:dyDescent="0.35">
      <c r="A17" s="64" t="s">
        <v>210</v>
      </c>
      <c r="F17" s="456"/>
      <c r="G17" s="456"/>
      <c r="H17" s="456"/>
      <c r="I17" s="456"/>
      <c r="J17" s="456"/>
      <c r="K17" s="456"/>
      <c r="L17" s="456"/>
      <c r="M17" s="456"/>
      <c r="N17" s="456"/>
      <c r="O17" s="456"/>
      <c r="P17" s="456"/>
      <c r="Q17" s="456"/>
      <c r="R17" s="456"/>
      <c r="S17" s="456"/>
      <c r="T17" s="456"/>
      <c r="U17" s="456"/>
    </row>
    <row r="18" spans="1:21" ht="14.5" customHeight="1" x14ac:dyDescent="0.35">
      <c r="A18" s="20" t="s">
        <v>208</v>
      </c>
    </row>
    <row r="19" spans="1:21" ht="10.15" customHeight="1" x14ac:dyDescent="0.35">
      <c r="A19" s="20"/>
    </row>
    <row r="20" spans="1:21" x14ac:dyDescent="0.35">
      <c r="A20" s="64" t="s">
        <v>209</v>
      </c>
      <c r="E20" s="90"/>
      <c r="F20" s="456"/>
      <c r="G20" s="456"/>
      <c r="H20" s="456"/>
      <c r="I20" s="456"/>
      <c r="J20" s="456"/>
      <c r="K20" s="456"/>
      <c r="L20" s="456"/>
      <c r="M20" s="456"/>
      <c r="N20" s="456"/>
      <c r="O20" s="456"/>
      <c r="P20" s="456"/>
      <c r="Q20" s="456"/>
      <c r="R20" s="456"/>
      <c r="S20" s="456"/>
      <c r="T20" s="456"/>
      <c r="U20" s="456"/>
    </row>
    <row r="21" spans="1:21" ht="10.15" customHeight="1" x14ac:dyDescent="0.35">
      <c r="A21" s="121"/>
    </row>
    <row r="22" spans="1:21" x14ac:dyDescent="0.35">
      <c r="A22" s="64" t="s">
        <v>211</v>
      </c>
      <c r="F22" s="458"/>
      <c r="G22" s="458"/>
    </row>
    <row r="23" spans="1:21" ht="10.15" customHeight="1" x14ac:dyDescent="0.35"/>
    <row r="24" spans="1:21" x14ac:dyDescent="0.35">
      <c r="A24" s="64" t="s">
        <v>212</v>
      </c>
      <c r="F24" s="458"/>
      <c r="G24" s="458"/>
    </row>
    <row r="25" spans="1:21" x14ac:dyDescent="0.35">
      <c r="A25" s="83"/>
    </row>
    <row r="26" spans="1:21" ht="14.5" customHeight="1" x14ac:dyDescent="0.35">
      <c r="A26" s="64" t="s">
        <v>213</v>
      </c>
    </row>
    <row r="27" spans="1:21" x14ac:dyDescent="0.35">
      <c r="A27" s="64" t="s">
        <v>214</v>
      </c>
      <c r="F27" s="456"/>
      <c r="G27" s="456"/>
      <c r="H27" s="456"/>
      <c r="I27" s="456"/>
      <c r="J27" s="456"/>
      <c r="K27" s="456"/>
      <c r="L27" s="456"/>
      <c r="M27" s="456"/>
      <c r="N27" s="456"/>
      <c r="O27" s="456"/>
      <c r="P27" s="456"/>
      <c r="Q27" s="456"/>
      <c r="R27" s="456"/>
      <c r="S27" s="456"/>
      <c r="T27" s="456"/>
      <c r="U27" s="456"/>
    </row>
    <row r="28" spans="1:21" x14ac:dyDescent="0.35">
      <c r="A28" s="83"/>
    </row>
    <row r="29" spans="1:21" x14ac:dyDescent="0.35">
      <c r="A29" s="64" t="s">
        <v>215</v>
      </c>
      <c r="F29" s="456"/>
      <c r="G29" s="456"/>
      <c r="H29" s="456"/>
      <c r="I29" s="456"/>
      <c r="J29" s="456"/>
      <c r="K29" s="456"/>
      <c r="L29" s="456"/>
      <c r="M29" s="456"/>
      <c r="N29" s="456"/>
      <c r="O29" s="456"/>
      <c r="P29" s="456"/>
      <c r="Q29" s="456"/>
      <c r="R29" s="456"/>
      <c r="S29" s="456"/>
      <c r="T29" s="456"/>
      <c r="U29" s="456"/>
    </row>
    <row r="30" spans="1:21" x14ac:dyDescent="0.35">
      <c r="F30" s="101"/>
      <c r="G30" s="101"/>
      <c r="H30" s="101"/>
      <c r="I30" s="101"/>
      <c r="J30" s="101"/>
      <c r="K30" s="101"/>
      <c r="L30" s="101"/>
      <c r="M30" s="101"/>
      <c r="N30" s="101"/>
    </row>
    <row r="31" spans="1:21" x14ac:dyDescent="0.35">
      <c r="A31" s="64" t="s">
        <v>216</v>
      </c>
      <c r="F31" s="456"/>
      <c r="G31" s="456"/>
      <c r="H31" s="456"/>
      <c r="I31" s="456"/>
      <c r="J31" s="456"/>
      <c r="K31" s="456"/>
      <c r="L31" s="456"/>
      <c r="M31" s="456"/>
      <c r="N31" s="456"/>
      <c r="O31" s="456"/>
      <c r="P31" s="456"/>
      <c r="Q31" s="456"/>
      <c r="R31" s="456"/>
      <c r="S31" s="456"/>
      <c r="T31" s="456"/>
      <c r="U31" s="456"/>
    </row>
    <row r="32" spans="1:21" ht="19.899999999999999" customHeight="1" x14ac:dyDescent="0.35">
      <c r="F32" s="101"/>
      <c r="G32" s="101"/>
      <c r="H32" s="101"/>
      <c r="I32" s="101"/>
      <c r="J32" s="101"/>
      <c r="K32" s="101"/>
      <c r="L32" s="101"/>
      <c r="M32" s="101"/>
      <c r="N32" s="101"/>
    </row>
    <row r="33" spans="1:21" ht="18.5" x14ac:dyDescent="0.35">
      <c r="A33" s="455" t="s">
        <v>217</v>
      </c>
      <c r="B33" s="455"/>
      <c r="C33" s="455"/>
      <c r="D33" s="455"/>
      <c r="F33" s="101"/>
      <c r="G33" s="101"/>
      <c r="H33" s="101"/>
      <c r="I33" s="101"/>
      <c r="J33" s="101"/>
      <c r="K33" s="101"/>
      <c r="L33" s="101"/>
      <c r="M33" s="101"/>
      <c r="N33" s="101"/>
    </row>
    <row r="34" spans="1:21" ht="10.15" customHeight="1" x14ac:dyDescent="0.35">
      <c r="F34" s="101"/>
      <c r="G34" s="101"/>
      <c r="H34" s="101"/>
      <c r="I34" s="101"/>
      <c r="J34" s="101"/>
      <c r="K34" s="101"/>
      <c r="L34" s="101"/>
      <c r="M34" s="101"/>
      <c r="N34" s="101"/>
    </row>
    <row r="35" spans="1:21" ht="16.5" x14ac:dyDescent="0.35">
      <c r="A35" s="101" t="s">
        <v>218</v>
      </c>
      <c r="B35" s="101"/>
      <c r="C35" s="101"/>
      <c r="F35" s="458"/>
      <c r="G35" s="458"/>
      <c r="H35" s="64" t="s">
        <v>202</v>
      </c>
    </row>
    <row r="36" spans="1:21" ht="10.15" customHeight="1" x14ac:dyDescent="0.35">
      <c r="A36" s="101"/>
      <c r="B36" s="101"/>
      <c r="C36" s="101"/>
      <c r="F36" s="119"/>
      <c r="G36" s="119"/>
    </row>
    <row r="37" spans="1:21" ht="16.5" x14ac:dyDescent="0.35">
      <c r="A37" s="64" t="s">
        <v>219</v>
      </c>
      <c r="F37" s="458"/>
      <c r="G37" s="458"/>
      <c r="H37" s="64" t="s">
        <v>202</v>
      </c>
    </row>
    <row r="38" spans="1:21" ht="10.15" customHeight="1" x14ac:dyDescent="0.35">
      <c r="F38" s="119"/>
      <c r="G38" s="119"/>
    </row>
    <row r="39" spans="1:21" ht="16.5" x14ac:dyDescent="0.35">
      <c r="A39" s="64" t="s">
        <v>220</v>
      </c>
      <c r="F39" s="458"/>
      <c r="G39" s="458"/>
      <c r="H39" s="64" t="s">
        <v>202</v>
      </c>
    </row>
    <row r="40" spans="1:21" ht="10.15" customHeight="1" x14ac:dyDescent="0.35">
      <c r="F40" s="119"/>
      <c r="G40" s="119"/>
    </row>
    <row r="41" spans="1:21" ht="16.5" x14ac:dyDescent="0.35">
      <c r="A41" s="64" t="s">
        <v>221</v>
      </c>
      <c r="F41" s="458"/>
      <c r="G41" s="458"/>
      <c r="H41" s="64" t="s">
        <v>202</v>
      </c>
    </row>
    <row r="42" spans="1:21" ht="10.15" customHeight="1" x14ac:dyDescent="0.35">
      <c r="F42" s="119"/>
      <c r="G42" s="119"/>
    </row>
    <row r="43" spans="1:21" ht="16.5" x14ac:dyDescent="0.35">
      <c r="A43" s="454" t="s">
        <v>239</v>
      </c>
      <c r="B43" s="454"/>
      <c r="C43" s="454"/>
      <c r="D43" s="454"/>
      <c r="F43" s="458"/>
      <c r="G43" s="458"/>
      <c r="H43" s="64" t="s">
        <v>202</v>
      </c>
    </row>
    <row r="44" spans="1:21" ht="19.899999999999999" customHeight="1" x14ac:dyDescent="0.35"/>
    <row r="45" spans="1:21" ht="18.5" x14ac:dyDescent="0.35">
      <c r="A45" s="120" t="s">
        <v>227</v>
      </c>
    </row>
    <row r="46" spans="1:21" ht="10.15" customHeight="1" x14ac:dyDescent="0.35"/>
    <row r="47" spans="1:21" x14ac:dyDescent="0.35">
      <c r="A47" s="101" t="s">
        <v>223</v>
      </c>
      <c r="B47" s="101"/>
      <c r="C47" s="101"/>
      <c r="F47" s="456"/>
      <c r="G47" s="456"/>
      <c r="H47" s="456"/>
      <c r="I47" s="456"/>
      <c r="J47" s="456"/>
      <c r="K47" s="456"/>
      <c r="L47" s="456"/>
      <c r="M47" s="456"/>
      <c r="N47" s="456"/>
      <c r="O47" s="456"/>
      <c r="P47" s="456"/>
      <c r="Q47" s="456"/>
      <c r="R47" s="456"/>
      <c r="S47" s="456"/>
      <c r="T47" s="456"/>
      <c r="U47" s="456"/>
    </row>
    <row r="48" spans="1:21" x14ac:dyDescent="0.35">
      <c r="A48" s="122" t="s">
        <v>222</v>
      </c>
      <c r="B48" s="101"/>
      <c r="C48" s="101"/>
      <c r="F48" s="119"/>
      <c r="G48" s="119"/>
    </row>
    <row r="49" spans="1:21" ht="10.15" customHeight="1" x14ac:dyDescent="0.35">
      <c r="A49" s="101"/>
      <c r="B49" s="101"/>
      <c r="C49" s="101"/>
    </row>
    <row r="50" spans="1:21" x14ac:dyDescent="0.35">
      <c r="A50" s="101" t="s">
        <v>518</v>
      </c>
      <c r="B50" s="101"/>
      <c r="C50" s="101"/>
      <c r="F50" s="456"/>
      <c r="G50" s="456"/>
      <c r="H50" s="456"/>
      <c r="I50" s="456"/>
      <c r="J50" s="456"/>
      <c r="K50" s="456"/>
      <c r="L50" s="456"/>
      <c r="M50" s="456"/>
      <c r="N50" s="456"/>
      <c r="O50" s="456"/>
      <c r="P50" s="456"/>
      <c r="Q50" s="456"/>
      <c r="R50" s="456"/>
      <c r="S50" s="456"/>
      <c r="T50" s="456"/>
      <c r="U50" s="456"/>
    </row>
    <row r="51" spans="1:21" x14ac:dyDescent="0.35">
      <c r="A51" s="122" t="s">
        <v>555</v>
      </c>
      <c r="B51" s="101"/>
      <c r="C51" s="101"/>
      <c r="F51" s="119"/>
      <c r="G51" s="119"/>
    </row>
    <row r="52" spans="1:21" ht="10.15" customHeight="1" x14ac:dyDescent="0.35">
      <c r="A52" s="101"/>
      <c r="B52" s="101"/>
      <c r="C52" s="101"/>
    </row>
    <row r="53" spans="1:21" x14ac:dyDescent="0.35">
      <c r="A53" s="101" t="s">
        <v>519</v>
      </c>
      <c r="B53" s="101"/>
      <c r="C53" s="101"/>
      <c r="F53" s="456"/>
      <c r="G53" s="456"/>
      <c r="H53" s="456"/>
      <c r="I53" s="456"/>
      <c r="J53" s="456"/>
      <c r="K53" s="456"/>
      <c r="L53" s="456"/>
      <c r="M53" s="456"/>
      <c r="N53" s="456"/>
      <c r="O53" s="456"/>
      <c r="P53" s="456"/>
      <c r="Q53" s="456"/>
      <c r="R53" s="456"/>
      <c r="S53" s="456"/>
      <c r="T53" s="456"/>
      <c r="U53" s="456"/>
    </row>
    <row r="54" spans="1:21" x14ac:dyDescent="0.35">
      <c r="A54" s="122" t="s">
        <v>556</v>
      </c>
      <c r="B54" s="101"/>
      <c r="C54" s="101"/>
      <c r="F54" s="119"/>
      <c r="G54" s="119"/>
    </row>
    <row r="55" spans="1:21" ht="10.15" customHeight="1" x14ac:dyDescent="0.35">
      <c r="A55" s="101"/>
      <c r="B55" s="101"/>
      <c r="C55" s="101"/>
    </row>
    <row r="56" spans="1:21" ht="29.5" customHeight="1" x14ac:dyDescent="0.35">
      <c r="A56" s="453" t="s">
        <v>224</v>
      </c>
      <c r="B56" s="453"/>
      <c r="C56" s="453"/>
      <c r="D56" s="453"/>
      <c r="E56" s="453"/>
      <c r="F56" s="457"/>
      <c r="G56" s="457"/>
      <c r="H56" s="457"/>
      <c r="I56" s="457"/>
      <c r="J56" s="457"/>
      <c r="K56" s="457"/>
      <c r="L56" s="457"/>
      <c r="M56" s="457"/>
      <c r="N56" s="457"/>
      <c r="O56" s="457"/>
      <c r="P56" s="457"/>
      <c r="Q56" s="457"/>
      <c r="R56" s="457"/>
      <c r="S56" s="457"/>
      <c r="T56" s="457"/>
      <c r="U56" s="457"/>
    </row>
    <row r="57" spans="1:21" x14ac:dyDescent="0.35">
      <c r="A57" s="123" t="s">
        <v>225</v>
      </c>
      <c r="B57" s="101"/>
      <c r="C57" s="101"/>
      <c r="F57" s="457"/>
      <c r="G57" s="457"/>
      <c r="H57" s="457"/>
      <c r="I57" s="457"/>
      <c r="J57" s="457"/>
      <c r="K57" s="457"/>
      <c r="L57" s="457"/>
      <c r="M57" s="457"/>
      <c r="N57" s="457"/>
      <c r="O57" s="457"/>
      <c r="P57" s="457"/>
      <c r="Q57" s="457"/>
      <c r="R57" s="457"/>
      <c r="S57" s="457"/>
      <c r="T57" s="457"/>
      <c r="U57" s="457"/>
    </row>
    <row r="58" spans="1:21" ht="14.65" customHeight="1" x14ac:dyDescent="0.35"/>
    <row r="59" spans="1:21" ht="18.5" x14ac:dyDescent="0.35">
      <c r="A59" s="120" t="s">
        <v>228</v>
      </c>
    </row>
    <row r="60" spans="1:21" ht="10.15" customHeight="1" thickBot="1" x14ac:dyDescent="0.4"/>
    <row r="61" spans="1:21" ht="16.5" customHeight="1" thickBot="1" x14ac:dyDescent="0.4">
      <c r="A61" s="64" t="s">
        <v>795</v>
      </c>
      <c r="F61" s="210"/>
    </row>
    <row r="62" spans="1:21" ht="10.15" customHeight="1" x14ac:dyDescent="0.35"/>
    <row r="63" spans="1:21" x14ac:dyDescent="0.35">
      <c r="A63" s="107" t="s">
        <v>230</v>
      </c>
      <c r="F63" s="160"/>
      <c r="H63" s="64" t="s">
        <v>233</v>
      </c>
      <c r="I63" s="456"/>
      <c r="J63" s="456"/>
      <c r="K63" s="456"/>
      <c r="L63" s="456"/>
      <c r="M63" s="456"/>
      <c r="N63" s="456"/>
      <c r="O63" s="456"/>
      <c r="P63" s="456"/>
      <c r="Q63" s="456"/>
      <c r="R63" s="456"/>
      <c r="S63" s="456"/>
      <c r="T63" s="456"/>
      <c r="U63" s="456"/>
    </row>
    <row r="64" spans="1:21" ht="10.15" customHeight="1" x14ac:dyDescent="0.35">
      <c r="A64" s="107"/>
      <c r="F64" s="119"/>
      <c r="I64" s="101"/>
      <c r="J64" s="101"/>
      <c r="K64" s="101"/>
      <c r="L64" s="101"/>
      <c r="M64" s="101"/>
      <c r="N64" s="101"/>
      <c r="O64" s="101"/>
      <c r="P64" s="101"/>
      <c r="Q64" s="101"/>
      <c r="R64" s="101"/>
      <c r="S64" s="101"/>
      <c r="T64" s="101"/>
      <c r="U64" s="101"/>
    </row>
    <row r="65" spans="1:21" x14ac:dyDescent="0.35">
      <c r="A65" s="107" t="s">
        <v>231</v>
      </c>
      <c r="F65" s="160"/>
      <c r="H65" s="64" t="s">
        <v>233</v>
      </c>
      <c r="I65" s="456"/>
      <c r="J65" s="456"/>
      <c r="K65" s="456"/>
      <c r="L65" s="456"/>
      <c r="M65" s="456"/>
      <c r="N65" s="456"/>
      <c r="O65" s="456"/>
      <c r="P65" s="456"/>
      <c r="Q65" s="456"/>
      <c r="R65" s="456"/>
      <c r="S65" s="456"/>
      <c r="T65" s="456"/>
      <c r="U65" s="456"/>
    </row>
    <row r="66" spans="1:21" ht="10.15" customHeight="1" x14ac:dyDescent="0.35">
      <c r="A66" s="107"/>
      <c r="F66" s="119"/>
      <c r="I66" s="101"/>
      <c r="J66" s="101"/>
      <c r="K66" s="101"/>
      <c r="L66" s="101"/>
      <c r="M66" s="101"/>
      <c r="N66" s="101"/>
      <c r="O66" s="101"/>
      <c r="P66" s="101"/>
      <c r="Q66" s="101"/>
      <c r="R66" s="101"/>
      <c r="S66" s="101"/>
      <c r="T66" s="101"/>
      <c r="U66" s="101"/>
    </row>
    <row r="67" spans="1:21" x14ac:dyDescent="0.35">
      <c r="A67" s="107" t="s">
        <v>750</v>
      </c>
      <c r="F67" s="160"/>
      <c r="H67" s="64" t="s">
        <v>233</v>
      </c>
      <c r="I67" s="456"/>
      <c r="J67" s="456"/>
      <c r="K67" s="456"/>
      <c r="L67" s="456"/>
      <c r="M67" s="456"/>
      <c r="N67" s="456"/>
      <c r="O67" s="456"/>
      <c r="P67" s="456"/>
      <c r="Q67" s="456"/>
      <c r="R67" s="456"/>
      <c r="S67" s="456"/>
      <c r="T67" s="456"/>
      <c r="U67" s="456"/>
    </row>
    <row r="68" spans="1:21" ht="10.15" customHeight="1" x14ac:dyDescent="0.35">
      <c r="A68" s="107"/>
      <c r="F68" s="119"/>
      <c r="I68" s="101"/>
      <c r="J68" s="101"/>
      <c r="K68" s="101"/>
      <c r="L68" s="101"/>
      <c r="M68" s="101"/>
      <c r="N68" s="101"/>
      <c r="O68" s="101"/>
      <c r="P68" s="101"/>
      <c r="Q68" s="101"/>
      <c r="R68" s="101"/>
      <c r="S68" s="101"/>
      <c r="T68" s="101"/>
      <c r="U68" s="101"/>
    </row>
    <row r="69" spans="1:21" x14ac:dyDescent="0.35">
      <c r="A69" s="107" t="s">
        <v>232</v>
      </c>
      <c r="F69" s="160"/>
      <c r="H69" s="64" t="s">
        <v>233</v>
      </c>
      <c r="I69" s="456"/>
      <c r="J69" s="456"/>
      <c r="K69" s="456"/>
      <c r="L69" s="456"/>
      <c r="M69" s="456"/>
      <c r="N69" s="456"/>
      <c r="O69" s="456"/>
      <c r="P69" s="456"/>
      <c r="Q69" s="456"/>
      <c r="R69" s="456"/>
      <c r="S69" s="456"/>
      <c r="T69" s="456"/>
      <c r="U69" s="456"/>
    </row>
    <row r="70" spans="1:21" ht="10.15" customHeight="1" x14ac:dyDescent="0.35">
      <c r="A70" s="107"/>
      <c r="F70" s="119"/>
      <c r="I70" s="101"/>
      <c r="J70" s="101"/>
      <c r="K70" s="101"/>
      <c r="L70" s="101"/>
      <c r="M70" s="101"/>
      <c r="N70" s="101"/>
      <c r="O70" s="101"/>
      <c r="P70" s="101"/>
      <c r="Q70" s="101"/>
      <c r="R70" s="101"/>
      <c r="S70" s="101"/>
      <c r="T70" s="101"/>
      <c r="U70" s="101"/>
    </row>
    <row r="71" spans="1:21" x14ac:dyDescent="0.35">
      <c r="A71" s="107" t="s">
        <v>229</v>
      </c>
      <c r="F71" s="160"/>
      <c r="H71" s="64" t="s">
        <v>233</v>
      </c>
      <c r="I71" s="456"/>
      <c r="J71" s="456"/>
      <c r="K71" s="456"/>
      <c r="L71" s="456"/>
      <c r="M71" s="456"/>
      <c r="N71" s="456"/>
      <c r="O71" s="456"/>
      <c r="P71" s="456"/>
      <c r="Q71" s="456"/>
      <c r="R71" s="456"/>
      <c r="S71" s="456"/>
      <c r="T71" s="456"/>
      <c r="U71" s="456"/>
    </row>
  </sheetData>
  <sheetProtection algorithmName="SHA-512" hashValue="/Vvk6VWM7497EFkEYhVLlcX/QhVy75b/mMvf5nJ7PShh++NnVTenFRbAXOl30edPLIld0zA+rCZonr2nRhoTMg==" saltValue="cCSieo1InN6scphIRNYJkQ==" spinCount="100000" sheet="1" objects="1" scenarios="1"/>
  <mergeCells count="31">
    <mergeCell ref="I65:U65"/>
    <mergeCell ref="I67:U67"/>
    <mergeCell ref="I69:U69"/>
    <mergeCell ref="I71:U71"/>
    <mergeCell ref="K1:L1"/>
    <mergeCell ref="A2:U2"/>
    <mergeCell ref="F35:G35"/>
    <mergeCell ref="F37:G37"/>
    <mergeCell ref="F39:G39"/>
    <mergeCell ref="F41:G41"/>
    <mergeCell ref="I63:U63"/>
    <mergeCell ref="F9:I9"/>
    <mergeCell ref="F11:I11"/>
    <mergeCell ref="F13:I13"/>
    <mergeCell ref="F22:G22"/>
    <mergeCell ref="F24:G24"/>
    <mergeCell ref="F5:K5"/>
    <mergeCell ref="A56:E56"/>
    <mergeCell ref="A43:D43"/>
    <mergeCell ref="A33:D33"/>
    <mergeCell ref="F7:U7"/>
    <mergeCell ref="F17:U17"/>
    <mergeCell ref="F27:U27"/>
    <mergeCell ref="F29:U29"/>
    <mergeCell ref="F31:U31"/>
    <mergeCell ref="F20:U20"/>
    <mergeCell ref="F47:U47"/>
    <mergeCell ref="F50:U50"/>
    <mergeCell ref="F53:U53"/>
    <mergeCell ref="F56:U57"/>
    <mergeCell ref="F43:G43"/>
  </mergeCells>
  <dataValidations disablePrompts="1" count="1">
    <dataValidation type="list" allowBlank="1" showInputMessage="1" showErrorMessage="1" sqref="F63 F65 F67 F69 F71" xr:uid="{9DE14CAF-5C16-4681-B956-256523E80C37}">
      <formula1>"Oui,Non"</formula1>
    </dataValidation>
  </dataValidations>
  <hyperlinks>
    <hyperlink ref="A1" location="Recommandations!A1" tooltip="Recommandations" display="Recommandations!A1" xr:uid="{BA5ABFBA-5D7B-439E-A41E-1B3417EA1D4D}"/>
  </hyperlinks>
  <pageMargins left="0.70866141732283472" right="0.70866141732283472" top="0.74803149606299213" bottom="0.74803149606299213" header="0.31496062992125984" footer="0.31496062992125984"/>
  <pageSetup paperSize="8" scale="93" fitToHeight="0" orientation="landscape" r:id="rId1"/>
  <headerFooter>
    <oddFooter>&amp;LVersion 2025&amp;CStratégie de collecte des données – Audit de l’eau en entreprise_
Informations générales&amp;R&amp;P</oddFooter>
  </headerFooter>
  <rowBreaks count="1" manualBreakCount="1">
    <brk id="43"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85E66-290D-4002-B877-81AC7AD99EC6}">
  <sheetPr codeName="Sheet4">
    <pageSetUpPr fitToPage="1"/>
  </sheetPr>
  <dimension ref="A1:AC105"/>
  <sheetViews>
    <sheetView showGridLines="0" zoomScaleNormal="100" zoomScaleSheetLayoutView="80" workbookViewId="0">
      <selection activeCell="F16" sqref="F16"/>
    </sheetView>
  </sheetViews>
  <sheetFormatPr baseColWidth="10" defaultColWidth="9.26953125" defaultRowHeight="14.5" x14ac:dyDescent="0.35"/>
  <cols>
    <col min="1" max="1" width="6.453125" style="64" customWidth="1"/>
    <col min="2" max="5" width="8.54296875" style="64" customWidth="1"/>
    <col min="6" max="6" width="8.7265625" style="64" customWidth="1"/>
    <col min="7" max="7" width="1.26953125" style="64" customWidth="1"/>
    <col min="8" max="8" width="8.7265625" style="64" customWidth="1"/>
    <col min="9" max="9" width="1.26953125" style="64" customWidth="1"/>
    <col min="10" max="10" width="8.7265625" style="64" customWidth="1"/>
    <col min="11" max="11" width="1.26953125" style="64" customWidth="1"/>
    <col min="12" max="12" width="8.7265625" style="64" customWidth="1"/>
    <col min="13" max="13" width="1.26953125" style="64" customWidth="1"/>
    <col min="14" max="14" width="8.7265625" style="64" customWidth="1"/>
    <col min="15" max="15" width="1.26953125" style="64" customWidth="1"/>
    <col min="16" max="16" width="8.7265625" style="64" customWidth="1"/>
    <col min="17" max="17" width="1.26953125" style="64" customWidth="1"/>
    <col min="18" max="18" width="8.7265625" style="64" customWidth="1"/>
    <col min="19" max="19" width="1.26953125" style="64" customWidth="1"/>
    <col min="20" max="20" width="8.7265625" style="64" customWidth="1"/>
    <col min="21" max="21" width="1.26953125" style="64" customWidth="1"/>
    <col min="22" max="22" width="8.7265625" style="64" customWidth="1"/>
    <col min="23" max="23" width="1.26953125" style="64" customWidth="1"/>
    <col min="24" max="24" width="8.7265625" style="64" customWidth="1"/>
    <col min="25" max="25" width="1.26953125" style="64" customWidth="1"/>
    <col min="26" max="26" width="8.7265625" style="64" customWidth="1"/>
    <col min="27" max="27" width="1.26953125" style="64" customWidth="1"/>
    <col min="28" max="28" width="9.26953125" style="64" customWidth="1"/>
    <col min="29" max="29" width="13.1796875" style="64" customWidth="1"/>
    <col min="30" max="16384" width="9.26953125" style="64"/>
  </cols>
  <sheetData>
    <row r="1" spans="1:29" ht="24.65" customHeight="1" x14ac:dyDescent="0.35">
      <c r="A1" s="124" t="e" vm="10">
        <v>#VALUE!</v>
      </c>
      <c r="B1" s="489" t="s">
        <v>238</v>
      </c>
      <c r="C1" s="489"/>
      <c r="D1" s="489"/>
      <c r="E1" s="489"/>
      <c r="F1" s="489"/>
      <c r="G1" s="489"/>
      <c r="H1" s="489"/>
      <c r="I1" s="489"/>
      <c r="J1" s="489"/>
      <c r="K1" s="489"/>
      <c r="L1" s="489"/>
      <c r="M1" s="489"/>
      <c r="N1" s="489"/>
      <c r="O1" s="489"/>
      <c r="P1" s="489"/>
      <c r="Q1" s="125"/>
      <c r="R1" s="126"/>
      <c r="S1" s="126"/>
      <c r="T1" s="492" t="s">
        <v>188</v>
      </c>
      <c r="U1" s="492"/>
      <c r="V1" s="492"/>
      <c r="W1" s="125"/>
      <c r="X1" s="125"/>
      <c r="Y1" s="127"/>
      <c r="Z1" s="490"/>
      <c r="AA1" s="490"/>
      <c r="AB1" s="490"/>
      <c r="AC1" s="490"/>
    </row>
    <row r="2" spans="1:29" ht="42.65" customHeight="1" x14ac:dyDescent="0.35">
      <c r="A2" s="493" t="s">
        <v>240</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row>
    <row r="3" spans="1:29" ht="18.5" x14ac:dyDescent="0.3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row>
    <row r="4" spans="1:29" ht="14.5" customHeight="1" x14ac:dyDescent="0.35">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1:29" ht="14.65" customHeight="1" x14ac:dyDescent="0.35">
      <c r="A5" s="91" t="s">
        <v>96</v>
      </c>
      <c r="B5" s="91"/>
      <c r="C5" s="128"/>
      <c r="D5" s="128"/>
      <c r="E5" s="128"/>
      <c r="F5" s="128"/>
      <c r="G5" s="128"/>
      <c r="H5" s="128"/>
      <c r="I5" s="128"/>
      <c r="J5" s="128"/>
      <c r="K5" s="128"/>
      <c r="L5" s="128"/>
      <c r="M5" s="128"/>
      <c r="N5" s="128"/>
      <c r="O5" s="128"/>
      <c r="P5" s="128"/>
      <c r="Q5" s="129"/>
      <c r="R5" s="129"/>
      <c r="S5" s="129"/>
      <c r="T5" s="129"/>
      <c r="U5" s="129"/>
    </row>
    <row r="6" spans="1:29" ht="10.15" customHeight="1" thickBot="1" x14ac:dyDescent="0.4">
      <c r="B6" s="93"/>
      <c r="C6" s="130"/>
      <c r="D6" s="130"/>
      <c r="E6" s="130"/>
      <c r="F6" s="130"/>
      <c r="G6" s="130"/>
      <c r="H6" s="130"/>
      <c r="I6" s="130"/>
      <c r="J6" s="130"/>
      <c r="K6" s="130"/>
      <c r="L6" s="130"/>
      <c r="M6" s="130"/>
      <c r="N6" s="131"/>
      <c r="O6" s="130"/>
      <c r="P6" s="130"/>
      <c r="Q6" s="132"/>
      <c r="R6" s="132"/>
      <c r="S6" s="132"/>
      <c r="T6" s="132"/>
      <c r="U6" s="132"/>
    </row>
    <row r="7" spans="1:29" ht="16.149999999999999" customHeight="1" thickBot="1" x14ac:dyDescent="0.4">
      <c r="A7" s="130" t="s">
        <v>157</v>
      </c>
      <c r="B7" s="130"/>
      <c r="C7" s="130"/>
      <c r="D7" s="130"/>
      <c r="E7" s="130"/>
      <c r="F7" s="351"/>
      <c r="G7" s="350"/>
      <c r="H7" s="130" t="s">
        <v>234</v>
      </c>
      <c r="I7" s="130"/>
      <c r="J7" s="130"/>
      <c r="K7" s="130"/>
      <c r="L7" s="130" t="s">
        <v>254</v>
      </c>
      <c r="M7" s="130"/>
      <c r="N7" s="130"/>
      <c r="O7" s="130"/>
      <c r="P7" s="464"/>
      <c r="Q7" s="464"/>
      <c r="R7" s="132"/>
      <c r="S7" s="132"/>
      <c r="T7" s="132"/>
      <c r="U7" s="132"/>
    </row>
    <row r="8" spans="1:29" ht="14.65" customHeight="1" x14ac:dyDescent="0.35">
      <c r="B8" s="93"/>
      <c r="C8" s="130"/>
      <c r="D8" s="130"/>
      <c r="E8" s="130"/>
      <c r="F8" s="122"/>
      <c r="G8" s="130"/>
      <c r="H8" s="130"/>
      <c r="I8" s="130"/>
      <c r="J8" s="130"/>
      <c r="K8" s="130"/>
      <c r="L8" s="130"/>
      <c r="M8" s="130"/>
      <c r="N8" s="130"/>
      <c r="O8" s="130"/>
      <c r="P8" s="130"/>
      <c r="Q8" s="132"/>
      <c r="R8" s="132"/>
      <c r="S8" s="132"/>
      <c r="T8" s="132"/>
      <c r="U8" s="132"/>
    </row>
    <row r="9" spans="1:29" ht="14.65" customHeight="1" x14ac:dyDescent="0.35">
      <c r="A9" s="130" t="s">
        <v>77</v>
      </c>
      <c r="B9" s="130"/>
      <c r="C9" s="130"/>
      <c r="D9" s="130"/>
      <c r="E9" s="130"/>
      <c r="F9" s="130"/>
      <c r="G9" s="130"/>
      <c r="H9" s="130"/>
      <c r="I9" s="130"/>
      <c r="J9" s="130"/>
      <c r="K9" s="130"/>
      <c r="L9" s="130"/>
      <c r="M9" s="130"/>
      <c r="N9" s="130"/>
      <c r="O9" s="130"/>
      <c r="P9" s="130"/>
      <c r="Q9" s="132"/>
      <c r="R9" s="132"/>
      <c r="S9" s="132"/>
      <c r="T9" s="132"/>
      <c r="U9" s="132"/>
    </row>
    <row r="10" spans="1:29" ht="14.65" customHeight="1" x14ac:dyDescent="0.35">
      <c r="A10" s="130" t="s">
        <v>66</v>
      </c>
      <c r="B10" s="130"/>
      <c r="C10" s="130"/>
      <c r="D10" s="130"/>
      <c r="E10" s="130"/>
      <c r="F10" s="463" t="s">
        <v>6</v>
      </c>
      <c r="G10" s="463"/>
      <c r="H10" s="463"/>
      <c r="I10" s="130"/>
      <c r="J10" s="463" t="s">
        <v>7</v>
      </c>
      <c r="K10" s="463"/>
      <c r="L10" s="463"/>
      <c r="M10" s="52"/>
      <c r="N10" s="463" t="s">
        <v>8</v>
      </c>
      <c r="O10" s="463"/>
      <c r="P10" s="463"/>
      <c r="R10" s="463" t="s">
        <v>9</v>
      </c>
      <c r="S10" s="463"/>
      <c r="T10" s="463"/>
      <c r="U10" s="132"/>
    </row>
    <row r="11" spans="1:29" s="90" customFormat="1" ht="14.65" customHeight="1" x14ac:dyDescent="0.35">
      <c r="B11" s="130"/>
      <c r="C11" s="130"/>
      <c r="D11" s="130"/>
      <c r="E11" s="130"/>
      <c r="F11" s="462"/>
      <c r="G11" s="462"/>
      <c r="H11" s="462"/>
      <c r="I11" s="130"/>
      <c r="J11" s="462"/>
      <c r="K11" s="462"/>
      <c r="L11" s="462"/>
      <c r="M11" s="130"/>
      <c r="N11" s="462"/>
      <c r="O11" s="462"/>
      <c r="P11" s="462"/>
      <c r="Q11" s="130"/>
      <c r="R11" s="462"/>
      <c r="S11" s="462"/>
      <c r="T11" s="462"/>
      <c r="U11" s="132"/>
      <c r="V11" s="64" t="s">
        <v>235</v>
      </c>
      <c r="W11" s="64"/>
      <c r="X11" s="64"/>
      <c r="Y11" s="64"/>
      <c r="Z11" s="64"/>
      <c r="AA11" s="64"/>
      <c r="AB11" s="64"/>
      <c r="AC11" s="64"/>
    </row>
    <row r="12" spans="1:29" ht="14.65" customHeight="1" x14ac:dyDescent="0.35">
      <c r="B12" s="130"/>
      <c r="C12" s="130"/>
      <c r="D12" s="130"/>
      <c r="E12" s="130"/>
      <c r="F12" s="130"/>
      <c r="G12" s="130"/>
      <c r="H12" s="130"/>
      <c r="I12" s="130"/>
      <c r="J12" s="130"/>
      <c r="K12" s="130"/>
      <c r="L12" s="130"/>
      <c r="M12" s="130"/>
      <c r="N12" s="130"/>
      <c r="O12" s="130"/>
      <c r="P12" s="130"/>
      <c r="Q12" s="130"/>
      <c r="R12" s="130"/>
      <c r="S12" s="132"/>
      <c r="T12" s="132"/>
      <c r="U12" s="132"/>
    </row>
    <row r="13" spans="1:29" ht="14.65" customHeight="1" x14ac:dyDescent="0.35">
      <c r="A13" s="130" t="s">
        <v>78</v>
      </c>
      <c r="B13" s="130"/>
      <c r="C13" s="130"/>
      <c r="D13" s="130"/>
      <c r="E13" s="130"/>
      <c r="F13" s="130"/>
      <c r="G13" s="130"/>
      <c r="H13" s="130"/>
      <c r="I13" s="130"/>
      <c r="J13" s="130"/>
      <c r="K13" s="130"/>
      <c r="L13" s="130"/>
      <c r="M13" s="130"/>
      <c r="N13" s="130"/>
      <c r="O13" s="130"/>
      <c r="P13" s="130"/>
      <c r="Q13" s="132"/>
      <c r="R13" s="132"/>
      <c r="S13" s="132"/>
      <c r="T13" s="132"/>
      <c r="U13" s="132"/>
    </row>
    <row r="14" spans="1:29" s="90" customFormat="1" ht="14.65" customHeight="1" x14ac:dyDescent="0.35">
      <c r="A14" s="130" t="s">
        <v>67</v>
      </c>
      <c r="B14" s="130"/>
      <c r="C14" s="130"/>
      <c r="D14" s="130"/>
      <c r="E14" s="130"/>
      <c r="F14" s="52" t="s">
        <v>71</v>
      </c>
      <c r="G14" s="52"/>
      <c r="H14" s="52" t="s">
        <v>72</v>
      </c>
      <c r="I14" s="52"/>
      <c r="J14" s="52" t="s">
        <v>3</v>
      </c>
      <c r="K14" s="52"/>
      <c r="L14" s="52" t="s">
        <v>73</v>
      </c>
      <c r="M14" s="52"/>
      <c r="N14" s="52" t="s">
        <v>68</v>
      </c>
      <c r="O14" s="52"/>
      <c r="P14" s="52" t="s">
        <v>4</v>
      </c>
      <c r="Q14" s="52"/>
      <c r="R14" s="52" t="s">
        <v>5</v>
      </c>
      <c r="S14" s="52"/>
      <c r="T14" s="52" t="s">
        <v>70</v>
      </c>
      <c r="U14" s="52"/>
      <c r="V14" s="52" t="s">
        <v>74</v>
      </c>
      <c r="W14" s="52"/>
      <c r="X14" s="52" t="s">
        <v>75</v>
      </c>
      <c r="Y14" s="52"/>
      <c r="Z14" s="52" t="s">
        <v>69</v>
      </c>
      <c r="AA14" s="52"/>
      <c r="AB14" s="52" t="s">
        <v>76</v>
      </c>
    </row>
    <row r="15" spans="1:29" s="90" customFormat="1" ht="14.65" customHeight="1" x14ac:dyDescent="0.35">
      <c r="B15" s="93"/>
      <c r="C15" s="130"/>
      <c r="D15" s="130"/>
      <c r="E15" s="130"/>
      <c r="F15" s="133"/>
      <c r="G15" s="130"/>
      <c r="H15" s="133"/>
      <c r="I15" s="130"/>
      <c r="J15" s="133"/>
      <c r="K15" s="130"/>
      <c r="L15" s="133"/>
      <c r="M15" s="130"/>
      <c r="N15" s="133"/>
      <c r="O15" s="130"/>
      <c r="P15" s="133"/>
      <c r="Q15" s="132"/>
      <c r="R15" s="133"/>
      <c r="S15" s="132"/>
      <c r="T15" s="133"/>
      <c r="U15" s="132"/>
      <c r="V15" s="133"/>
      <c r="W15" s="64"/>
      <c r="X15" s="133"/>
      <c r="Y15" s="132"/>
      <c r="Z15" s="133"/>
      <c r="AA15" s="64"/>
      <c r="AB15" s="133"/>
      <c r="AC15" s="64" t="s">
        <v>235</v>
      </c>
    </row>
    <row r="16" spans="1:29" s="90" customFormat="1" ht="14.65" customHeight="1" x14ac:dyDescent="0.35">
      <c r="B16" s="134"/>
      <c r="C16" s="132"/>
      <c r="D16" s="132"/>
      <c r="E16" s="135"/>
      <c r="F16" s="135"/>
      <c r="G16" s="135"/>
      <c r="H16" s="135"/>
      <c r="I16" s="135"/>
      <c r="J16" s="135"/>
      <c r="K16" s="135"/>
      <c r="L16" s="135"/>
      <c r="M16" s="135"/>
      <c r="N16" s="135"/>
      <c r="O16" s="135"/>
      <c r="P16" s="135"/>
      <c r="Q16" s="135"/>
      <c r="R16" s="135"/>
      <c r="S16" s="135"/>
      <c r="T16" s="135"/>
      <c r="U16" s="135"/>
      <c r="V16" s="64"/>
      <c r="W16" s="64"/>
      <c r="X16" s="64"/>
      <c r="Y16" s="64"/>
      <c r="Z16" s="64"/>
      <c r="AA16" s="64"/>
      <c r="AB16" s="64"/>
      <c r="AC16" s="64"/>
    </row>
    <row r="17" spans="1:29" s="90" customFormat="1" ht="14.65" customHeight="1" x14ac:dyDescent="0.35">
      <c r="A17" s="130" t="s">
        <v>158</v>
      </c>
      <c r="B17" s="130"/>
      <c r="C17" s="130"/>
      <c r="D17" s="130"/>
    </row>
    <row r="18" spans="1:29" ht="14.65" customHeight="1" x14ac:dyDescent="0.35">
      <c r="A18" s="502"/>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row>
    <row r="19" spans="1:29" ht="14.65" customHeight="1" x14ac:dyDescent="0.35">
      <c r="A19" s="502"/>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row>
    <row r="20" spans="1:29" ht="14.65" customHeight="1" x14ac:dyDescent="0.35">
      <c r="A20" s="502"/>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row>
    <row r="21" spans="1:29" ht="14.65" customHeight="1" x14ac:dyDescent="0.35">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row>
    <row r="22" spans="1:29" ht="14.65" customHeight="1" x14ac:dyDescent="0.35">
      <c r="B22" s="93"/>
      <c r="C22" s="130"/>
      <c r="D22" s="130"/>
      <c r="E22" s="130"/>
      <c r="F22" s="130"/>
      <c r="G22" s="130"/>
      <c r="H22" s="130"/>
      <c r="I22" s="130"/>
      <c r="J22" s="130"/>
      <c r="K22" s="130"/>
      <c r="L22" s="130"/>
      <c r="M22" s="130"/>
      <c r="N22" s="130"/>
      <c r="O22" s="130"/>
      <c r="P22" s="130"/>
      <c r="Q22" s="130"/>
      <c r="R22" s="130"/>
      <c r="S22" s="130"/>
      <c r="T22" s="130"/>
      <c r="U22" s="130"/>
      <c r="V22" s="90"/>
      <c r="W22" s="90"/>
      <c r="X22" s="90"/>
      <c r="Y22" s="90"/>
      <c r="Z22" s="90"/>
      <c r="AA22" s="90"/>
      <c r="AB22" s="90"/>
      <c r="AC22" s="90"/>
    </row>
    <row r="23" spans="1:29" ht="21" customHeight="1" x14ac:dyDescent="0.35">
      <c r="A23" s="91" t="s">
        <v>147</v>
      </c>
      <c r="C23" s="128"/>
      <c r="D23" s="128"/>
      <c r="E23" s="128"/>
      <c r="F23" s="128"/>
      <c r="G23" s="128"/>
      <c r="H23" s="128"/>
      <c r="I23" s="128"/>
      <c r="J23" s="128"/>
      <c r="K23" s="128"/>
      <c r="L23" s="128"/>
      <c r="M23" s="128"/>
      <c r="N23" s="128"/>
      <c r="O23" s="128"/>
      <c r="P23" s="128"/>
      <c r="Q23" s="129"/>
      <c r="R23" s="129"/>
      <c r="S23" s="129"/>
      <c r="T23" s="129"/>
      <c r="U23" s="129"/>
    </row>
    <row r="24" spans="1:29" ht="10.15" customHeight="1" thickBot="1" x14ac:dyDescent="0.4">
      <c r="B24" s="93"/>
      <c r="C24" s="130"/>
      <c r="D24" s="130"/>
      <c r="E24" s="130"/>
      <c r="F24" s="130"/>
      <c r="G24" s="130"/>
      <c r="H24" s="130"/>
      <c r="I24" s="130"/>
      <c r="J24" s="130"/>
      <c r="K24" s="130"/>
      <c r="L24" s="130"/>
      <c r="M24" s="130"/>
      <c r="N24" s="130"/>
      <c r="O24" s="130"/>
      <c r="P24" s="130"/>
      <c r="Q24" s="132"/>
      <c r="R24" s="132"/>
      <c r="S24" s="132"/>
      <c r="T24" s="132"/>
      <c r="U24" s="132"/>
    </row>
    <row r="25" spans="1:29" ht="16.149999999999999" customHeight="1" thickBot="1" x14ac:dyDescent="0.4">
      <c r="A25" s="130" t="s">
        <v>157</v>
      </c>
      <c r="C25" s="130"/>
      <c r="D25" s="130"/>
      <c r="E25" s="130"/>
      <c r="F25" s="351"/>
      <c r="G25" s="350"/>
      <c r="H25" s="130" t="s">
        <v>234</v>
      </c>
      <c r="I25" s="130"/>
      <c r="J25" s="130"/>
      <c r="K25" s="130"/>
      <c r="L25" s="130" t="s">
        <v>254</v>
      </c>
      <c r="M25" s="130"/>
      <c r="N25" s="130"/>
      <c r="O25" s="130"/>
      <c r="P25" s="464"/>
      <c r="Q25" s="464"/>
      <c r="R25" s="132"/>
      <c r="S25" s="132"/>
      <c r="T25" s="132"/>
      <c r="U25" s="132"/>
    </row>
    <row r="26" spans="1:29" ht="14.65" customHeight="1" x14ac:dyDescent="0.35">
      <c r="B26" s="93"/>
      <c r="C26" s="130"/>
      <c r="D26" s="130"/>
      <c r="E26" s="130"/>
      <c r="F26" s="122"/>
      <c r="G26" s="130"/>
      <c r="H26" s="130"/>
      <c r="I26" s="130"/>
      <c r="J26" s="130"/>
      <c r="K26" s="130"/>
      <c r="L26" s="130"/>
      <c r="M26" s="130"/>
      <c r="N26" s="130"/>
      <c r="O26" s="130"/>
      <c r="P26" s="130"/>
      <c r="Q26" s="132"/>
      <c r="R26" s="132"/>
      <c r="S26" s="132"/>
      <c r="T26" s="132"/>
      <c r="U26" s="132"/>
    </row>
    <row r="27" spans="1:29" ht="14.65" customHeight="1" x14ac:dyDescent="0.35">
      <c r="A27" s="130" t="s">
        <v>77</v>
      </c>
      <c r="C27" s="130"/>
      <c r="D27" s="130"/>
      <c r="E27" s="130"/>
      <c r="F27" s="130"/>
      <c r="G27" s="130"/>
      <c r="H27" s="130"/>
      <c r="I27" s="130"/>
      <c r="J27" s="130"/>
      <c r="K27" s="130"/>
      <c r="L27" s="130"/>
      <c r="M27" s="130"/>
      <c r="N27" s="130"/>
      <c r="O27" s="130"/>
      <c r="P27" s="130"/>
      <c r="Q27" s="132"/>
      <c r="R27" s="132"/>
      <c r="S27" s="132"/>
      <c r="T27" s="132"/>
      <c r="U27" s="132"/>
    </row>
    <row r="28" spans="1:29" ht="14.65" customHeight="1" x14ac:dyDescent="0.35">
      <c r="A28" s="130" t="s">
        <v>66</v>
      </c>
      <c r="C28" s="130"/>
      <c r="D28" s="130"/>
      <c r="E28" s="130"/>
      <c r="F28" s="463" t="s">
        <v>6</v>
      </c>
      <c r="G28" s="463"/>
      <c r="H28" s="463"/>
      <c r="I28" s="130"/>
      <c r="J28" s="463" t="s">
        <v>7</v>
      </c>
      <c r="K28" s="463"/>
      <c r="L28" s="463"/>
      <c r="M28" s="52"/>
      <c r="N28" s="463" t="s">
        <v>8</v>
      </c>
      <c r="O28" s="463"/>
      <c r="P28" s="463"/>
      <c r="R28" s="463" t="s">
        <v>9</v>
      </c>
      <c r="S28" s="463"/>
      <c r="T28" s="463"/>
      <c r="U28" s="132"/>
    </row>
    <row r="29" spans="1:29" s="90" customFormat="1" ht="14.65" customHeight="1" x14ac:dyDescent="0.35">
      <c r="B29" s="130"/>
      <c r="C29" s="130"/>
      <c r="D29" s="130"/>
      <c r="E29" s="130"/>
      <c r="F29" s="462"/>
      <c r="G29" s="462"/>
      <c r="H29" s="462"/>
      <c r="I29" s="130"/>
      <c r="J29" s="462"/>
      <c r="K29" s="462"/>
      <c r="L29" s="462"/>
      <c r="M29" s="130"/>
      <c r="N29" s="462"/>
      <c r="O29" s="462"/>
      <c r="P29" s="462"/>
      <c r="Q29" s="130"/>
      <c r="R29" s="462"/>
      <c r="S29" s="462"/>
      <c r="T29" s="462"/>
      <c r="U29" s="132"/>
      <c r="V29" s="64" t="s">
        <v>235</v>
      </c>
      <c r="W29" s="64"/>
      <c r="X29" s="64"/>
      <c r="Y29" s="64"/>
      <c r="Z29" s="64"/>
      <c r="AA29" s="64"/>
      <c r="AB29" s="64"/>
      <c r="AC29" s="64"/>
    </row>
    <row r="30" spans="1:29" ht="14.65" customHeight="1" x14ac:dyDescent="0.35">
      <c r="B30" s="130"/>
      <c r="C30" s="130"/>
      <c r="D30" s="130"/>
      <c r="E30" s="130"/>
      <c r="F30" s="130"/>
      <c r="G30" s="130"/>
      <c r="H30" s="130"/>
      <c r="I30" s="130"/>
      <c r="J30" s="130"/>
      <c r="K30" s="130"/>
      <c r="L30" s="130"/>
      <c r="M30" s="130"/>
      <c r="N30" s="130"/>
      <c r="O30" s="130"/>
      <c r="P30" s="130"/>
      <c r="Q30" s="130"/>
      <c r="R30" s="130"/>
      <c r="S30" s="132"/>
      <c r="T30" s="132"/>
      <c r="U30" s="132"/>
    </row>
    <row r="31" spans="1:29" ht="14.65" customHeight="1" x14ac:dyDescent="0.35">
      <c r="A31" s="130" t="s">
        <v>78</v>
      </c>
      <c r="C31" s="130"/>
      <c r="D31" s="130"/>
      <c r="E31" s="130"/>
      <c r="F31" s="130"/>
      <c r="G31" s="130"/>
      <c r="H31" s="130"/>
      <c r="I31" s="130"/>
      <c r="J31" s="130"/>
      <c r="K31" s="130"/>
      <c r="L31" s="130"/>
      <c r="M31" s="130"/>
      <c r="N31" s="130"/>
      <c r="O31" s="130"/>
      <c r="P31" s="130"/>
      <c r="Q31" s="132"/>
      <c r="R31" s="132"/>
      <c r="S31" s="132"/>
      <c r="T31" s="132"/>
      <c r="U31" s="132"/>
    </row>
    <row r="32" spans="1:29" s="90" customFormat="1" ht="14.65" customHeight="1" x14ac:dyDescent="0.35">
      <c r="A32" s="130" t="s">
        <v>67</v>
      </c>
      <c r="C32" s="130"/>
      <c r="D32" s="130"/>
      <c r="E32" s="130"/>
      <c r="F32" s="52" t="s">
        <v>71</v>
      </c>
      <c r="G32" s="52"/>
      <c r="H32" s="52" t="s">
        <v>72</v>
      </c>
      <c r="I32" s="52"/>
      <c r="J32" s="52" t="s">
        <v>3</v>
      </c>
      <c r="K32" s="52"/>
      <c r="L32" s="52" t="s">
        <v>73</v>
      </c>
      <c r="M32" s="52"/>
      <c r="N32" s="52" t="s">
        <v>68</v>
      </c>
      <c r="O32" s="52"/>
      <c r="P32" s="52" t="s">
        <v>4</v>
      </c>
      <c r="Q32" s="52"/>
      <c r="R32" s="52" t="s">
        <v>5</v>
      </c>
      <c r="S32" s="52"/>
      <c r="T32" s="52" t="s">
        <v>70</v>
      </c>
      <c r="U32" s="52"/>
      <c r="V32" s="52" t="s">
        <v>74</v>
      </c>
      <c r="W32" s="52"/>
      <c r="X32" s="52" t="s">
        <v>75</v>
      </c>
      <c r="Y32" s="52"/>
      <c r="Z32" s="52" t="s">
        <v>69</v>
      </c>
      <c r="AA32" s="52"/>
      <c r="AB32" s="52" t="s">
        <v>76</v>
      </c>
    </row>
    <row r="33" spans="1:29" s="90" customFormat="1" ht="14.65" customHeight="1" x14ac:dyDescent="0.35">
      <c r="B33" s="93"/>
      <c r="C33" s="130"/>
      <c r="D33" s="130"/>
      <c r="E33" s="130"/>
      <c r="F33" s="133"/>
      <c r="G33" s="130"/>
      <c r="H33" s="133"/>
      <c r="I33" s="130"/>
      <c r="J33" s="133"/>
      <c r="K33" s="130"/>
      <c r="L33" s="133"/>
      <c r="M33" s="130"/>
      <c r="N33" s="133"/>
      <c r="O33" s="130"/>
      <c r="P33" s="133"/>
      <c r="Q33" s="132"/>
      <c r="R33" s="133"/>
      <c r="S33" s="132"/>
      <c r="T33" s="133"/>
      <c r="U33" s="132"/>
      <c r="V33" s="133"/>
      <c r="W33" s="64"/>
      <c r="X33" s="133"/>
      <c r="Y33" s="132"/>
      <c r="Z33" s="133"/>
      <c r="AA33" s="64"/>
      <c r="AB33" s="133"/>
      <c r="AC33" s="64" t="s">
        <v>235</v>
      </c>
    </row>
    <row r="34" spans="1:29" s="90" customFormat="1" ht="14.65" customHeight="1" x14ac:dyDescent="0.35">
      <c r="B34" s="134"/>
      <c r="C34" s="132"/>
      <c r="D34" s="132"/>
      <c r="E34" s="132"/>
      <c r="F34" s="132"/>
      <c r="G34" s="132"/>
      <c r="H34" s="132"/>
      <c r="I34" s="132"/>
      <c r="J34" s="132"/>
      <c r="K34" s="132"/>
      <c r="L34" s="132"/>
      <c r="M34" s="132"/>
      <c r="N34" s="132"/>
      <c r="O34" s="132"/>
      <c r="P34" s="132"/>
      <c r="Q34" s="132"/>
      <c r="R34" s="132"/>
      <c r="S34" s="132"/>
      <c r="T34" s="132"/>
      <c r="U34" s="132"/>
      <c r="V34" s="64"/>
      <c r="W34" s="64"/>
      <c r="X34" s="64"/>
      <c r="Y34" s="64"/>
      <c r="Z34" s="64"/>
      <c r="AA34" s="64"/>
      <c r="AB34" s="64"/>
      <c r="AC34" s="64"/>
    </row>
    <row r="35" spans="1:29" x14ac:dyDescent="0.35">
      <c r="A35" s="130" t="s">
        <v>158</v>
      </c>
      <c r="B35" s="130"/>
      <c r="C35" s="130"/>
      <c r="D35" s="130"/>
      <c r="E35" s="130"/>
      <c r="F35" s="130"/>
      <c r="G35" s="130"/>
      <c r="H35" s="130"/>
      <c r="I35" s="130"/>
      <c r="J35" s="130"/>
      <c r="K35" s="130"/>
      <c r="L35" s="130"/>
      <c r="M35" s="130"/>
      <c r="N35" s="130"/>
      <c r="O35" s="130"/>
      <c r="P35" s="130"/>
      <c r="Q35" s="130"/>
      <c r="R35" s="130"/>
      <c r="S35" s="130"/>
      <c r="T35" s="130"/>
      <c r="U35" s="130"/>
      <c r="V35" s="90"/>
      <c r="W35" s="90"/>
      <c r="X35" s="90"/>
      <c r="Y35" s="90"/>
      <c r="Z35" s="90"/>
      <c r="AA35" s="90"/>
      <c r="AB35" s="90"/>
      <c r="AC35" s="90"/>
    </row>
    <row r="36" spans="1:29" ht="14.65" customHeight="1" x14ac:dyDescent="0.35">
      <c r="A36" s="502"/>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row>
    <row r="37" spans="1:29" ht="14.65" customHeight="1" x14ac:dyDescent="0.35">
      <c r="A37" s="502"/>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row>
    <row r="38" spans="1:29" ht="14.65" customHeight="1" x14ac:dyDescent="0.35">
      <c r="A38" s="502"/>
      <c r="B38" s="502"/>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row>
    <row r="39" spans="1:29" ht="14.65" customHeight="1" x14ac:dyDescent="0.35">
      <c r="B39" s="93"/>
      <c r="C39" s="130"/>
      <c r="D39" s="130"/>
      <c r="E39" s="130"/>
      <c r="F39" s="130"/>
      <c r="G39" s="130"/>
      <c r="H39" s="130"/>
      <c r="I39" s="130"/>
      <c r="J39" s="130"/>
      <c r="K39" s="130"/>
      <c r="L39" s="130"/>
      <c r="M39" s="130"/>
      <c r="N39" s="130"/>
      <c r="O39" s="130"/>
      <c r="P39" s="130"/>
      <c r="Q39" s="130"/>
      <c r="R39" s="130"/>
      <c r="S39" s="130"/>
      <c r="T39" s="130"/>
      <c r="U39" s="130"/>
      <c r="V39" s="90"/>
      <c r="W39" s="90"/>
      <c r="X39" s="90"/>
      <c r="Y39" s="90"/>
      <c r="Z39" s="90"/>
      <c r="AA39" s="90"/>
      <c r="AB39" s="90"/>
      <c r="AC39" s="90"/>
    </row>
    <row r="40" spans="1:29" ht="21" customHeight="1" x14ac:dyDescent="0.35">
      <c r="A40" s="91" t="s">
        <v>97</v>
      </c>
      <c r="C40" s="131"/>
      <c r="D40" s="131"/>
      <c r="E40" s="131"/>
      <c r="F40" s="131"/>
      <c r="G40" s="131"/>
      <c r="H40" s="131"/>
      <c r="I40" s="131"/>
      <c r="J40" s="131"/>
      <c r="K40" s="131"/>
      <c r="L40" s="131"/>
      <c r="M40" s="131"/>
      <c r="N40" s="131"/>
      <c r="O40" s="128"/>
      <c r="P40" s="128"/>
      <c r="Q40" s="129"/>
      <c r="R40" s="129"/>
      <c r="S40" s="129"/>
      <c r="T40" s="129"/>
      <c r="U40" s="129"/>
    </row>
    <row r="41" spans="1:29" ht="10.15" customHeight="1" thickBot="1" x14ac:dyDescent="0.4">
      <c r="B41" s="93"/>
      <c r="C41" s="130"/>
      <c r="D41" s="130"/>
      <c r="E41" s="130"/>
      <c r="F41" s="130"/>
      <c r="G41" s="130"/>
      <c r="H41" s="130"/>
      <c r="I41" s="130"/>
      <c r="J41" s="130"/>
      <c r="K41" s="130"/>
      <c r="L41" s="130"/>
      <c r="M41" s="130"/>
      <c r="N41" s="130"/>
      <c r="O41" s="130"/>
      <c r="P41" s="130"/>
      <c r="Q41" s="132"/>
      <c r="R41" s="132"/>
      <c r="S41" s="132"/>
      <c r="T41" s="132"/>
      <c r="U41" s="132"/>
    </row>
    <row r="42" spans="1:29" ht="16.149999999999999" customHeight="1" thickBot="1" x14ac:dyDescent="0.4">
      <c r="A42" s="130" t="s">
        <v>157</v>
      </c>
      <c r="C42" s="130"/>
      <c r="D42" s="130"/>
      <c r="E42" s="130"/>
      <c r="F42" s="351"/>
      <c r="G42" s="350"/>
      <c r="H42" s="130" t="s">
        <v>234</v>
      </c>
      <c r="I42" s="130"/>
      <c r="J42" s="130"/>
      <c r="K42" s="130"/>
      <c r="L42" s="130" t="s">
        <v>254</v>
      </c>
      <c r="M42" s="130"/>
      <c r="N42" s="130"/>
      <c r="O42" s="130"/>
      <c r="P42" s="464"/>
      <c r="Q42" s="464"/>
      <c r="R42" s="132"/>
      <c r="S42" s="132"/>
      <c r="T42" s="132"/>
      <c r="U42" s="132"/>
    </row>
    <row r="43" spans="1:29" ht="14.65" customHeight="1" x14ac:dyDescent="0.35">
      <c r="B43" s="93"/>
      <c r="C43" s="130"/>
      <c r="D43" s="130"/>
      <c r="E43" s="130"/>
      <c r="F43" s="122"/>
      <c r="G43" s="130"/>
      <c r="H43" s="130"/>
      <c r="I43" s="130"/>
      <c r="J43" s="130"/>
      <c r="K43" s="130"/>
      <c r="L43" s="130"/>
      <c r="M43" s="130"/>
      <c r="N43" s="130"/>
      <c r="O43" s="130"/>
      <c r="P43" s="130"/>
      <c r="Q43" s="132"/>
      <c r="R43" s="132"/>
      <c r="S43" s="132"/>
      <c r="T43" s="132"/>
      <c r="U43" s="132"/>
    </row>
    <row r="44" spans="1:29" ht="14.65" customHeight="1" x14ac:dyDescent="0.35">
      <c r="A44" s="130" t="s">
        <v>77</v>
      </c>
      <c r="C44" s="130"/>
      <c r="D44" s="130"/>
      <c r="E44" s="130"/>
      <c r="F44" s="130"/>
      <c r="G44" s="130"/>
      <c r="H44" s="130"/>
      <c r="I44" s="130"/>
      <c r="J44" s="130"/>
      <c r="K44" s="130"/>
      <c r="L44" s="130"/>
      <c r="M44" s="130"/>
      <c r="N44" s="130"/>
      <c r="O44" s="130"/>
      <c r="P44" s="130"/>
      <c r="Q44" s="132"/>
      <c r="R44" s="132"/>
      <c r="S44" s="132"/>
      <c r="T44" s="132"/>
      <c r="U44" s="132"/>
    </row>
    <row r="45" spans="1:29" ht="14.65" customHeight="1" x14ac:dyDescent="0.35">
      <c r="A45" s="130" t="s">
        <v>66</v>
      </c>
      <c r="B45" s="130"/>
      <c r="C45" s="130"/>
      <c r="D45" s="130"/>
      <c r="E45" s="130"/>
      <c r="F45" s="463" t="s">
        <v>6</v>
      </c>
      <c r="G45" s="463"/>
      <c r="H45" s="463"/>
      <c r="I45" s="130"/>
      <c r="J45" s="463" t="s">
        <v>7</v>
      </c>
      <c r="K45" s="463"/>
      <c r="L45" s="463"/>
      <c r="M45" s="52"/>
      <c r="N45" s="463" t="s">
        <v>8</v>
      </c>
      <c r="O45" s="463"/>
      <c r="P45" s="463"/>
      <c r="R45" s="463" t="s">
        <v>9</v>
      </c>
      <c r="S45" s="463"/>
      <c r="T45" s="463"/>
      <c r="U45" s="132"/>
    </row>
    <row r="46" spans="1:29" s="90" customFormat="1" ht="14.65" customHeight="1" x14ac:dyDescent="0.35">
      <c r="B46" s="130"/>
      <c r="C46" s="130"/>
      <c r="D46" s="130"/>
      <c r="E46" s="130"/>
      <c r="F46" s="462"/>
      <c r="G46" s="462"/>
      <c r="H46" s="462"/>
      <c r="I46" s="130"/>
      <c r="J46" s="462"/>
      <c r="K46" s="462"/>
      <c r="L46" s="462"/>
      <c r="M46" s="130"/>
      <c r="N46" s="462"/>
      <c r="O46" s="462"/>
      <c r="P46" s="462"/>
      <c r="Q46" s="130"/>
      <c r="R46" s="462"/>
      <c r="S46" s="462"/>
      <c r="T46" s="462"/>
      <c r="U46" s="132"/>
      <c r="V46" s="64" t="s">
        <v>235</v>
      </c>
      <c r="W46" s="64"/>
      <c r="X46" s="64"/>
      <c r="Y46" s="64"/>
      <c r="Z46" s="64"/>
      <c r="AA46" s="64"/>
      <c r="AB46" s="64"/>
      <c r="AC46" s="64"/>
    </row>
    <row r="47" spans="1:29" ht="14.65" customHeight="1" x14ac:dyDescent="0.35">
      <c r="B47" s="130"/>
      <c r="C47" s="130"/>
      <c r="D47" s="130"/>
      <c r="E47" s="130"/>
      <c r="F47" s="130"/>
      <c r="G47" s="130"/>
      <c r="H47" s="130"/>
      <c r="I47" s="130"/>
      <c r="J47" s="130"/>
      <c r="K47" s="130"/>
      <c r="L47" s="130"/>
      <c r="M47" s="130"/>
      <c r="N47" s="130"/>
      <c r="O47" s="130"/>
      <c r="P47" s="130"/>
      <c r="Q47" s="130"/>
      <c r="R47" s="130"/>
      <c r="S47" s="132"/>
      <c r="T47" s="132"/>
      <c r="U47" s="132"/>
    </row>
    <row r="48" spans="1:29" ht="14.65" customHeight="1" x14ac:dyDescent="0.35">
      <c r="A48" s="130" t="s">
        <v>78</v>
      </c>
      <c r="C48" s="130"/>
      <c r="D48" s="130"/>
      <c r="E48" s="130"/>
      <c r="F48" s="130"/>
      <c r="G48" s="130"/>
      <c r="H48" s="130"/>
      <c r="I48" s="130"/>
      <c r="J48" s="130"/>
      <c r="K48" s="130"/>
      <c r="L48" s="130"/>
      <c r="M48" s="130"/>
      <c r="N48" s="130"/>
      <c r="O48" s="130"/>
      <c r="P48" s="130"/>
      <c r="Q48" s="132"/>
      <c r="R48" s="132"/>
      <c r="S48" s="132"/>
      <c r="T48" s="132"/>
      <c r="U48" s="132"/>
    </row>
    <row r="49" spans="1:29" s="90" customFormat="1" ht="14.65" customHeight="1" x14ac:dyDescent="0.35">
      <c r="A49" s="130" t="s">
        <v>67</v>
      </c>
      <c r="B49" s="130"/>
      <c r="C49" s="130"/>
      <c r="D49" s="130"/>
      <c r="E49" s="130"/>
      <c r="F49" s="52" t="s">
        <v>71</v>
      </c>
      <c r="G49" s="52"/>
      <c r="H49" s="52" t="s">
        <v>72</v>
      </c>
      <c r="I49" s="52"/>
      <c r="J49" s="52" t="s">
        <v>3</v>
      </c>
      <c r="K49" s="52"/>
      <c r="L49" s="52" t="s">
        <v>73</v>
      </c>
      <c r="M49" s="52"/>
      <c r="N49" s="52" t="s">
        <v>68</v>
      </c>
      <c r="O49" s="52"/>
      <c r="P49" s="52" t="s">
        <v>4</v>
      </c>
      <c r="Q49" s="52"/>
      <c r="R49" s="52" t="s">
        <v>5</v>
      </c>
      <c r="S49" s="52"/>
      <c r="T49" s="52" t="s">
        <v>70</v>
      </c>
      <c r="U49" s="52"/>
      <c r="V49" s="52" t="s">
        <v>74</v>
      </c>
      <c r="W49" s="52"/>
      <c r="X49" s="52" t="s">
        <v>75</v>
      </c>
      <c r="Y49" s="52"/>
      <c r="Z49" s="52" t="s">
        <v>69</v>
      </c>
      <c r="AA49" s="52"/>
      <c r="AB49" s="52" t="s">
        <v>76</v>
      </c>
    </row>
    <row r="50" spans="1:29" s="90" customFormat="1" ht="14.65" customHeight="1" x14ac:dyDescent="0.35">
      <c r="B50" s="93"/>
      <c r="C50" s="130"/>
      <c r="D50" s="130"/>
      <c r="E50" s="130"/>
      <c r="F50" s="133"/>
      <c r="G50" s="130"/>
      <c r="H50" s="133"/>
      <c r="I50" s="130"/>
      <c r="J50" s="133"/>
      <c r="K50" s="130"/>
      <c r="L50" s="133"/>
      <c r="M50" s="130"/>
      <c r="N50" s="133"/>
      <c r="O50" s="130"/>
      <c r="P50" s="133"/>
      <c r="Q50" s="132"/>
      <c r="R50" s="133"/>
      <c r="S50" s="132"/>
      <c r="T50" s="133"/>
      <c r="U50" s="132"/>
      <c r="V50" s="133"/>
      <c r="W50" s="64"/>
      <c r="X50" s="133"/>
      <c r="Y50" s="132"/>
      <c r="Z50" s="133"/>
      <c r="AA50" s="64"/>
      <c r="AB50" s="133"/>
      <c r="AC50" s="64" t="s">
        <v>235</v>
      </c>
    </row>
    <row r="51" spans="1:29" s="90" customFormat="1" ht="14.65" customHeight="1" x14ac:dyDescent="0.35">
      <c r="B51" s="134"/>
      <c r="C51" s="132"/>
      <c r="D51" s="132"/>
      <c r="E51" s="132"/>
      <c r="F51" s="132"/>
      <c r="G51" s="132"/>
      <c r="H51" s="132"/>
      <c r="I51" s="132"/>
      <c r="J51" s="132"/>
      <c r="K51" s="132"/>
      <c r="L51" s="132"/>
      <c r="M51" s="132"/>
      <c r="N51" s="132"/>
      <c r="O51" s="132"/>
      <c r="P51" s="132"/>
      <c r="Q51" s="132"/>
      <c r="R51" s="132"/>
      <c r="S51" s="132"/>
      <c r="T51" s="132"/>
      <c r="U51" s="132"/>
      <c r="V51" s="64"/>
      <c r="W51" s="64"/>
      <c r="X51" s="64"/>
      <c r="Y51" s="64"/>
      <c r="Z51" s="64"/>
      <c r="AA51" s="64"/>
      <c r="AB51" s="64"/>
      <c r="AC51" s="64"/>
    </row>
    <row r="52" spans="1:29" s="90" customFormat="1" ht="14.65" customHeight="1" x14ac:dyDescent="0.35">
      <c r="A52" s="130" t="s">
        <v>158</v>
      </c>
      <c r="C52" s="130"/>
      <c r="D52" s="130"/>
      <c r="E52" s="130"/>
      <c r="F52" s="130"/>
      <c r="G52" s="130"/>
      <c r="H52" s="130"/>
      <c r="I52" s="130"/>
      <c r="J52" s="130"/>
      <c r="K52" s="130"/>
      <c r="L52" s="130"/>
      <c r="M52" s="130"/>
      <c r="N52" s="130"/>
      <c r="O52" s="130"/>
      <c r="P52" s="130"/>
      <c r="Q52" s="130"/>
      <c r="R52" s="130"/>
      <c r="S52" s="130"/>
      <c r="T52" s="130"/>
      <c r="U52" s="130"/>
    </row>
    <row r="53" spans="1:29" ht="14.65" customHeight="1" x14ac:dyDescent="0.35">
      <c r="A53" s="502"/>
      <c r="B53" s="456"/>
      <c r="C53" s="456"/>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row>
    <row r="54" spans="1:29" ht="14.65" customHeight="1" x14ac:dyDescent="0.35">
      <c r="A54" s="456"/>
      <c r="B54" s="456"/>
      <c r="C54" s="456"/>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row>
    <row r="55" spans="1:29" ht="14.65" customHeight="1" x14ac:dyDescent="0.35">
      <c r="A55" s="456"/>
      <c r="B55" s="456"/>
      <c r="C55" s="456"/>
      <c r="D55" s="456"/>
      <c r="E55" s="456"/>
      <c r="F55" s="456"/>
      <c r="G55" s="456"/>
      <c r="H55" s="456"/>
      <c r="I55" s="456"/>
      <c r="J55" s="456"/>
      <c r="K55" s="456"/>
      <c r="L55" s="456"/>
      <c r="M55" s="456"/>
      <c r="N55" s="456"/>
      <c r="O55" s="456"/>
      <c r="P55" s="456"/>
      <c r="Q55" s="456"/>
      <c r="R55" s="456"/>
      <c r="S55" s="456"/>
      <c r="T55" s="456"/>
      <c r="U55" s="456"/>
      <c r="V55" s="456"/>
      <c r="W55" s="456"/>
      <c r="X55" s="456"/>
      <c r="Y55" s="456"/>
      <c r="Z55" s="456"/>
      <c r="AA55" s="456"/>
      <c r="AB55" s="456"/>
      <c r="AC55" s="456"/>
    </row>
    <row r="56" spans="1:29" ht="14.65" customHeight="1" x14ac:dyDescent="0.3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row>
    <row r="57" spans="1:29" ht="21" customHeight="1" x14ac:dyDescent="0.35">
      <c r="A57" s="91" t="s">
        <v>10</v>
      </c>
      <c r="B57" s="91"/>
      <c r="C57" s="131"/>
      <c r="D57" s="131"/>
      <c r="E57" s="131"/>
      <c r="F57" s="131"/>
      <c r="G57" s="131"/>
      <c r="H57" s="131"/>
      <c r="I57" s="131"/>
      <c r="J57" s="131"/>
      <c r="K57" s="131"/>
      <c r="L57" s="131"/>
      <c r="M57" s="128"/>
      <c r="N57" s="128"/>
      <c r="O57" s="128"/>
      <c r="P57" s="128"/>
      <c r="Q57" s="129"/>
      <c r="R57" s="129"/>
      <c r="S57" s="129"/>
      <c r="T57" s="129"/>
      <c r="U57" s="129"/>
    </row>
    <row r="58" spans="1:29" ht="10.15" customHeight="1" thickBot="1" x14ac:dyDescent="0.4">
      <c r="A58" s="93"/>
      <c r="B58" s="93"/>
      <c r="C58" s="130"/>
      <c r="D58" s="130"/>
      <c r="E58" s="130"/>
      <c r="F58" s="130"/>
      <c r="G58" s="130"/>
      <c r="H58" s="130"/>
      <c r="I58" s="130"/>
      <c r="J58" s="130"/>
      <c r="K58" s="130"/>
      <c r="L58" s="130"/>
      <c r="M58" s="130"/>
      <c r="N58" s="130"/>
      <c r="O58" s="130"/>
      <c r="P58" s="130"/>
      <c r="Q58" s="132"/>
      <c r="R58" s="132"/>
      <c r="S58" s="132"/>
      <c r="T58" s="132"/>
      <c r="U58" s="132"/>
    </row>
    <row r="59" spans="1:29" ht="16.149999999999999" customHeight="1" thickBot="1" x14ac:dyDescent="0.4">
      <c r="A59" s="130" t="s">
        <v>157</v>
      </c>
      <c r="B59" s="130"/>
      <c r="C59" s="130"/>
      <c r="D59" s="130"/>
      <c r="E59" s="130"/>
      <c r="F59" s="351"/>
      <c r="G59" s="350"/>
      <c r="H59" s="130" t="s">
        <v>234</v>
      </c>
      <c r="I59" s="130"/>
      <c r="J59" s="130"/>
      <c r="K59" s="130"/>
      <c r="L59" s="130" t="s">
        <v>254</v>
      </c>
      <c r="M59" s="130"/>
      <c r="N59" s="130"/>
      <c r="O59" s="130"/>
      <c r="P59" s="464"/>
      <c r="Q59" s="464"/>
      <c r="R59" s="132"/>
      <c r="S59" s="132"/>
      <c r="T59" s="132"/>
      <c r="U59" s="132"/>
    </row>
    <row r="60" spans="1:29" ht="16.149999999999999" customHeight="1" x14ac:dyDescent="0.35">
      <c r="A60" s="130"/>
      <c r="B60" s="130"/>
      <c r="C60" s="130"/>
      <c r="D60" s="130"/>
      <c r="E60" s="130"/>
      <c r="F60" s="122"/>
      <c r="G60" s="52"/>
      <c r="H60" s="52"/>
      <c r="I60" s="130"/>
      <c r="J60" s="130"/>
      <c r="K60" s="130"/>
      <c r="L60" s="130"/>
      <c r="M60" s="130"/>
      <c r="N60" s="130"/>
      <c r="O60" s="130"/>
      <c r="P60" s="130"/>
      <c r="Q60" s="132"/>
      <c r="R60" s="132"/>
      <c r="S60" s="132"/>
      <c r="T60" s="132"/>
      <c r="U60" s="132"/>
    </row>
    <row r="61" spans="1:29" ht="16.149999999999999" customHeight="1" x14ac:dyDescent="0.35">
      <c r="A61" s="130" t="s">
        <v>241</v>
      </c>
      <c r="B61" s="130"/>
      <c r="C61" s="130"/>
      <c r="D61" s="130"/>
      <c r="E61" s="130"/>
      <c r="F61" s="462"/>
      <c r="G61" s="462"/>
      <c r="H61" s="462"/>
      <c r="I61" s="130"/>
      <c r="J61" s="130" t="s">
        <v>234</v>
      </c>
      <c r="K61" s="130"/>
      <c r="L61" s="130"/>
      <c r="M61" s="130"/>
      <c r="N61" s="130"/>
      <c r="O61" s="130"/>
      <c r="P61" s="130"/>
      <c r="Q61" s="132"/>
      <c r="R61" s="132"/>
      <c r="S61" s="132"/>
      <c r="T61" s="132"/>
      <c r="U61" s="132"/>
    </row>
    <row r="62" spans="1:29" ht="14.65" customHeight="1" x14ac:dyDescent="0.35">
      <c r="A62" s="93"/>
      <c r="B62" s="93"/>
      <c r="C62" s="130"/>
      <c r="D62" s="130"/>
      <c r="E62" s="130"/>
      <c r="F62" s="130"/>
      <c r="G62" s="130"/>
      <c r="H62" s="130"/>
      <c r="I62" s="130"/>
      <c r="J62" s="130"/>
      <c r="K62" s="130"/>
      <c r="L62" s="130"/>
      <c r="M62" s="130"/>
      <c r="N62" s="130"/>
      <c r="O62" s="130"/>
      <c r="P62" s="130"/>
      <c r="Q62" s="132"/>
      <c r="R62" s="132"/>
      <c r="S62" s="132"/>
      <c r="T62" s="132"/>
      <c r="U62" s="132"/>
    </row>
    <row r="63" spans="1:29" ht="14.65" customHeight="1" x14ac:dyDescent="0.35">
      <c r="A63" s="130" t="s">
        <v>67</v>
      </c>
      <c r="B63" s="130"/>
      <c r="C63" s="130"/>
      <c r="D63" s="130"/>
      <c r="E63" s="130"/>
      <c r="F63" s="130" t="s">
        <v>71</v>
      </c>
      <c r="G63" s="130"/>
      <c r="H63" s="130" t="s">
        <v>72</v>
      </c>
      <c r="I63" s="130"/>
      <c r="J63" s="130" t="s">
        <v>3</v>
      </c>
      <c r="K63" s="130"/>
      <c r="L63" s="130" t="s">
        <v>73</v>
      </c>
      <c r="M63" s="130"/>
      <c r="N63" s="130" t="s">
        <v>68</v>
      </c>
      <c r="O63" s="130"/>
      <c r="P63" s="130" t="s">
        <v>4</v>
      </c>
      <c r="Q63" s="130"/>
      <c r="R63" s="130" t="s">
        <v>5</v>
      </c>
      <c r="S63" s="130"/>
      <c r="T63" s="130" t="s">
        <v>70</v>
      </c>
      <c r="U63" s="130"/>
      <c r="V63" s="90" t="s">
        <v>74</v>
      </c>
      <c r="W63" s="90"/>
      <c r="X63" s="90" t="s">
        <v>75</v>
      </c>
      <c r="Y63" s="90"/>
      <c r="Z63" s="90" t="s">
        <v>69</v>
      </c>
      <c r="AA63" s="90"/>
      <c r="AB63" s="90" t="s">
        <v>76</v>
      </c>
      <c r="AC63" s="90"/>
    </row>
    <row r="64" spans="1:29" ht="14.65" customHeight="1" x14ac:dyDescent="0.35">
      <c r="B64" s="93"/>
      <c r="C64" s="130"/>
      <c r="D64" s="130"/>
      <c r="E64" s="130"/>
      <c r="F64" s="133"/>
      <c r="G64" s="130"/>
      <c r="H64" s="133"/>
      <c r="I64" s="130"/>
      <c r="J64" s="133"/>
      <c r="K64" s="130"/>
      <c r="L64" s="133"/>
      <c r="M64" s="130"/>
      <c r="N64" s="133"/>
      <c r="O64" s="130"/>
      <c r="P64" s="133"/>
      <c r="Q64" s="132"/>
      <c r="R64" s="133"/>
      <c r="S64" s="132"/>
      <c r="T64" s="133"/>
      <c r="U64" s="132"/>
      <c r="V64" s="133"/>
      <c r="X64" s="133"/>
      <c r="Y64" s="132"/>
      <c r="Z64" s="133"/>
      <c r="AB64" s="133"/>
      <c r="AC64" s="64" t="s">
        <v>235</v>
      </c>
    </row>
    <row r="65" spans="1:29" ht="14.65" customHeight="1" x14ac:dyDescent="0.35">
      <c r="B65" s="134"/>
      <c r="C65" s="132"/>
      <c r="D65" s="132"/>
      <c r="E65" s="132"/>
      <c r="F65" s="132"/>
      <c r="G65" s="132"/>
      <c r="H65" s="132"/>
      <c r="I65" s="132"/>
      <c r="J65" s="132"/>
      <c r="K65" s="132"/>
      <c r="L65" s="132"/>
      <c r="M65" s="132"/>
      <c r="N65" s="132"/>
      <c r="O65" s="132"/>
      <c r="P65" s="132"/>
      <c r="Q65" s="132"/>
      <c r="R65" s="132"/>
      <c r="S65" s="132"/>
      <c r="T65" s="132"/>
      <c r="U65" s="132"/>
    </row>
    <row r="66" spans="1:29" x14ac:dyDescent="0.35">
      <c r="A66" s="130" t="s">
        <v>242</v>
      </c>
      <c r="B66" s="130"/>
      <c r="C66" s="130"/>
      <c r="D66" s="130"/>
      <c r="E66" s="130"/>
      <c r="F66" s="130"/>
      <c r="G66" s="130"/>
      <c r="H66" s="130"/>
      <c r="I66" s="130"/>
      <c r="J66" s="130"/>
      <c r="K66" s="130"/>
      <c r="L66" s="130"/>
      <c r="M66" s="130"/>
      <c r="N66" s="130"/>
      <c r="O66" s="130"/>
      <c r="P66" s="130"/>
      <c r="Q66" s="130"/>
      <c r="R66" s="130"/>
      <c r="S66" s="130"/>
      <c r="T66" s="130"/>
      <c r="U66" s="130"/>
      <c r="V66" s="90"/>
      <c r="W66" s="90"/>
      <c r="X66" s="90"/>
      <c r="Y66" s="90"/>
      <c r="Z66" s="90"/>
      <c r="AA66" s="90"/>
      <c r="AB66" s="90"/>
      <c r="AC66" s="90"/>
    </row>
    <row r="67" spans="1:29" ht="14.65" customHeight="1" x14ac:dyDescent="0.35">
      <c r="A67" s="502"/>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row>
    <row r="68" spans="1:29" ht="14.65" customHeight="1" x14ac:dyDescent="0.35">
      <c r="A68" s="502"/>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row>
    <row r="69" spans="1:29" ht="14.65" customHeight="1" x14ac:dyDescent="0.35">
      <c r="A69" s="502"/>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row>
    <row r="70" spans="1:29" ht="14.65" customHeight="1" x14ac:dyDescent="0.35">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row>
    <row r="71" spans="1:29" ht="21" customHeight="1" x14ac:dyDescent="0.35">
      <c r="A71" s="91" t="s">
        <v>476</v>
      </c>
      <c r="B71" s="91"/>
      <c r="C71" s="131"/>
      <c r="D71" s="131"/>
      <c r="E71" s="131"/>
      <c r="F71" s="131"/>
      <c r="G71" s="131"/>
      <c r="H71" s="131"/>
      <c r="I71" s="131"/>
      <c r="J71" s="131"/>
      <c r="K71" s="131"/>
      <c r="L71" s="131"/>
      <c r="M71" s="128"/>
      <c r="N71" s="128"/>
      <c r="O71" s="128"/>
      <c r="P71" s="128"/>
      <c r="Q71" s="129"/>
      <c r="R71" s="129"/>
      <c r="S71" s="129"/>
      <c r="T71" s="129"/>
      <c r="U71" s="129"/>
    </row>
    <row r="72" spans="1:29" ht="10.15" customHeight="1" thickBot="1" x14ac:dyDescent="0.4">
      <c r="B72" s="93"/>
      <c r="C72" s="130"/>
      <c r="D72" s="130"/>
      <c r="E72" s="130"/>
      <c r="F72" s="130"/>
      <c r="G72" s="130"/>
      <c r="H72" s="130"/>
      <c r="I72" s="130"/>
      <c r="J72" s="130"/>
      <c r="K72" s="130"/>
      <c r="L72" s="130"/>
      <c r="M72" s="130"/>
      <c r="N72" s="130"/>
      <c r="O72" s="130"/>
      <c r="P72" s="130"/>
      <c r="Q72" s="132"/>
      <c r="R72" s="132"/>
      <c r="S72" s="132"/>
      <c r="T72" s="132"/>
      <c r="U72" s="132"/>
    </row>
    <row r="73" spans="1:29" ht="16.149999999999999" customHeight="1" thickBot="1" x14ac:dyDescent="0.4">
      <c r="A73" s="130" t="s">
        <v>140</v>
      </c>
      <c r="B73" s="130"/>
      <c r="C73" s="130"/>
      <c r="D73" s="130"/>
      <c r="E73" s="52"/>
      <c r="G73" s="52"/>
      <c r="H73" s="351"/>
      <c r="I73" s="350"/>
      <c r="J73" s="130" t="s">
        <v>234</v>
      </c>
      <c r="K73" s="130"/>
      <c r="L73" s="130"/>
      <c r="M73" s="130"/>
      <c r="N73" s="130" t="s">
        <v>254</v>
      </c>
      <c r="O73" s="130"/>
      <c r="P73" s="130"/>
      <c r="Q73" s="130"/>
      <c r="R73" s="464"/>
      <c r="S73" s="464"/>
      <c r="T73" s="132"/>
      <c r="U73" s="132"/>
    </row>
    <row r="74" spans="1:29" ht="14.65" customHeight="1" x14ac:dyDescent="0.35">
      <c r="A74" s="500" t="s">
        <v>252</v>
      </c>
      <c r="B74" s="500"/>
      <c r="C74" s="500"/>
      <c r="D74" s="500"/>
      <c r="E74" s="136"/>
      <c r="G74" s="130"/>
      <c r="H74" s="122"/>
      <c r="I74" s="130"/>
      <c r="J74" s="130"/>
      <c r="K74" s="130"/>
      <c r="L74" s="130"/>
      <c r="M74" s="130"/>
      <c r="N74" s="130"/>
      <c r="O74" s="130"/>
      <c r="P74" s="130"/>
      <c r="Q74" s="132"/>
      <c r="R74" s="132"/>
      <c r="S74" s="132"/>
      <c r="T74" s="132"/>
      <c r="U74" s="132"/>
    </row>
    <row r="75" spans="1:29" ht="28.15" customHeight="1" x14ac:dyDescent="0.35">
      <c r="A75" s="501" t="s">
        <v>143</v>
      </c>
      <c r="B75" s="501"/>
      <c r="C75" s="501"/>
      <c r="D75" s="465" t="s">
        <v>243</v>
      </c>
      <c r="E75" s="467"/>
      <c r="F75" s="465" t="s">
        <v>244</v>
      </c>
      <c r="G75" s="466"/>
      <c r="H75" s="466"/>
      <c r="I75" s="467"/>
      <c r="J75" s="471" t="s">
        <v>236</v>
      </c>
      <c r="K75" s="472"/>
      <c r="L75" s="473"/>
      <c r="M75" s="465" t="s">
        <v>237</v>
      </c>
      <c r="N75" s="466"/>
      <c r="O75" s="467"/>
      <c r="P75" s="471" t="s">
        <v>142</v>
      </c>
      <c r="Q75" s="472"/>
      <c r="R75" s="472"/>
      <c r="S75" s="473"/>
      <c r="T75" s="465" t="s">
        <v>249</v>
      </c>
      <c r="U75" s="466"/>
      <c r="V75" s="467"/>
      <c r="W75" s="494" t="s">
        <v>250</v>
      </c>
      <c r="X75" s="495"/>
      <c r="Y75" s="495"/>
      <c r="Z75" s="495"/>
      <c r="AA75" s="495"/>
      <c r="AB75" s="495"/>
      <c r="AC75" s="496"/>
    </row>
    <row r="76" spans="1:29" ht="28.15" customHeight="1" x14ac:dyDescent="0.35">
      <c r="A76" s="501"/>
      <c r="B76" s="501"/>
      <c r="C76" s="501"/>
      <c r="D76" s="468"/>
      <c r="E76" s="470"/>
      <c r="F76" s="468"/>
      <c r="G76" s="469"/>
      <c r="H76" s="469"/>
      <c r="I76" s="470"/>
      <c r="J76" s="474"/>
      <c r="K76" s="475"/>
      <c r="L76" s="476"/>
      <c r="M76" s="468"/>
      <c r="N76" s="469"/>
      <c r="O76" s="470"/>
      <c r="P76" s="474"/>
      <c r="Q76" s="475"/>
      <c r="R76" s="475"/>
      <c r="S76" s="476"/>
      <c r="T76" s="468"/>
      <c r="U76" s="469"/>
      <c r="V76" s="470"/>
      <c r="W76" s="497"/>
      <c r="X76" s="498"/>
      <c r="Y76" s="498"/>
      <c r="Z76" s="498"/>
      <c r="AA76" s="498"/>
      <c r="AB76" s="498"/>
      <c r="AC76" s="499"/>
    </row>
    <row r="77" spans="1:29" s="20" customFormat="1" ht="14.65" customHeight="1" x14ac:dyDescent="0.35">
      <c r="A77" s="503" t="s">
        <v>245</v>
      </c>
      <c r="B77" s="503"/>
      <c r="C77" s="503"/>
      <c r="D77" s="480" t="s">
        <v>246</v>
      </c>
      <c r="E77" s="482"/>
      <c r="F77" s="480" t="s">
        <v>251</v>
      </c>
      <c r="G77" s="481"/>
      <c r="H77" s="481"/>
      <c r="I77" s="482"/>
      <c r="J77" s="483">
        <v>1200</v>
      </c>
      <c r="K77" s="484"/>
      <c r="L77" s="485"/>
      <c r="M77" s="483">
        <v>0.2</v>
      </c>
      <c r="N77" s="484"/>
      <c r="O77" s="485"/>
      <c r="P77" s="483" t="s">
        <v>248</v>
      </c>
      <c r="Q77" s="484"/>
      <c r="R77" s="484"/>
      <c r="S77" s="485"/>
      <c r="T77" s="483" t="s">
        <v>247</v>
      </c>
      <c r="U77" s="484"/>
      <c r="V77" s="485"/>
      <c r="W77" s="483" t="s">
        <v>253</v>
      </c>
      <c r="X77" s="484"/>
      <c r="Y77" s="484"/>
      <c r="Z77" s="484"/>
      <c r="AA77" s="484"/>
      <c r="AB77" s="484"/>
      <c r="AC77" s="485"/>
    </row>
    <row r="78" spans="1:29" s="65" customFormat="1" ht="14.65" customHeight="1" x14ac:dyDescent="0.35">
      <c r="A78" s="491"/>
      <c r="B78" s="491"/>
      <c r="C78" s="491"/>
      <c r="D78" s="486"/>
      <c r="E78" s="488"/>
      <c r="F78" s="486"/>
      <c r="G78" s="487"/>
      <c r="H78" s="487"/>
      <c r="I78" s="488"/>
      <c r="J78" s="477"/>
      <c r="K78" s="478"/>
      <c r="L78" s="479"/>
      <c r="M78" s="477"/>
      <c r="N78" s="478"/>
      <c r="O78" s="479"/>
      <c r="P78" s="477"/>
      <c r="Q78" s="478"/>
      <c r="R78" s="478"/>
      <c r="S78" s="479"/>
      <c r="T78" s="477"/>
      <c r="U78" s="478"/>
      <c r="V78" s="479"/>
      <c r="W78" s="477"/>
      <c r="X78" s="478"/>
      <c r="Y78" s="478"/>
      <c r="Z78" s="478"/>
      <c r="AA78" s="478"/>
      <c r="AB78" s="478"/>
      <c r="AC78" s="479"/>
    </row>
    <row r="79" spans="1:29" s="65" customFormat="1" ht="14.65" customHeight="1" x14ac:dyDescent="0.35">
      <c r="A79" s="491"/>
      <c r="B79" s="491"/>
      <c r="C79" s="491"/>
      <c r="D79" s="486"/>
      <c r="E79" s="488"/>
      <c r="F79" s="486"/>
      <c r="G79" s="487"/>
      <c r="H79" s="487"/>
      <c r="I79" s="488"/>
      <c r="J79" s="477"/>
      <c r="K79" s="478"/>
      <c r="L79" s="479"/>
      <c r="M79" s="477"/>
      <c r="N79" s="478"/>
      <c r="O79" s="479"/>
      <c r="P79" s="477"/>
      <c r="Q79" s="478"/>
      <c r="R79" s="478"/>
      <c r="S79" s="479"/>
      <c r="T79" s="477"/>
      <c r="U79" s="478"/>
      <c r="V79" s="479"/>
      <c r="W79" s="477"/>
      <c r="X79" s="478"/>
      <c r="Y79" s="478"/>
      <c r="Z79" s="478"/>
      <c r="AA79" s="478"/>
      <c r="AB79" s="478"/>
      <c r="AC79" s="479"/>
    </row>
    <row r="80" spans="1:29" s="65" customFormat="1" ht="14.65" customHeight="1" x14ac:dyDescent="0.35">
      <c r="A80" s="491"/>
      <c r="B80" s="491"/>
      <c r="C80" s="491"/>
      <c r="D80" s="486"/>
      <c r="E80" s="488"/>
      <c r="F80" s="486"/>
      <c r="G80" s="487"/>
      <c r="H80" s="487"/>
      <c r="I80" s="488"/>
      <c r="J80" s="477"/>
      <c r="K80" s="478"/>
      <c r="L80" s="479"/>
      <c r="M80" s="477"/>
      <c r="N80" s="478"/>
      <c r="O80" s="479"/>
      <c r="P80" s="477"/>
      <c r="Q80" s="478"/>
      <c r="R80" s="478"/>
      <c r="S80" s="479"/>
      <c r="T80" s="477"/>
      <c r="U80" s="478"/>
      <c r="V80" s="479"/>
      <c r="W80" s="477"/>
      <c r="X80" s="478"/>
      <c r="Y80" s="478"/>
      <c r="Z80" s="478"/>
      <c r="AA80" s="478"/>
      <c r="AB80" s="478"/>
      <c r="AC80" s="479"/>
    </row>
    <row r="81" spans="1:29" ht="14.65" customHeight="1" x14ac:dyDescent="0.35">
      <c r="B81" s="51"/>
      <c r="C81" s="51"/>
      <c r="D81" s="51"/>
      <c r="E81" s="51"/>
      <c r="F81" s="51"/>
      <c r="G81" s="51"/>
      <c r="H81" s="51"/>
      <c r="I81" s="51"/>
      <c r="J81" s="52"/>
      <c r="K81" s="52"/>
      <c r="L81" s="52"/>
      <c r="M81" s="52"/>
      <c r="N81" s="52"/>
      <c r="O81" s="52"/>
      <c r="P81" s="52"/>
      <c r="Q81" s="52"/>
      <c r="R81" s="52"/>
      <c r="S81" s="52"/>
      <c r="T81" s="137"/>
      <c r="U81" s="137"/>
      <c r="V81" s="137"/>
      <c r="W81" s="137"/>
      <c r="X81" s="137"/>
      <c r="Y81" s="137"/>
      <c r="Z81" s="137"/>
      <c r="AA81" s="137"/>
      <c r="AB81" s="137"/>
    </row>
    <row r="82" spans="1:29" ht="14.65" customHeight="1" x14ac:dyDescent="0.35">
      <c r="A82" s="130" t="s">
        <v>138</v>
      </c>
      <c r="C82" s="130"/>
      <c r="D82" s="130"/>
      <c r="E82" s="130"/>
      <c r="F82" s="130"/>
      <c r="G82" s="130"/>
      <c r="H82" s="130"/>
      <c r="I82" s="130"/>
      <c r="J82" s="130"/>
      <c r="K82" s="130"/>
      <c r="L82" s="130"/>
      <c r="M82" s="130"/>
      <c r="N82" s="130"/>
      <c r="O82" s="130"/>
      <c r="P82" s="130"/>
      <c r="Q82" s="132"/>
      <c r="R82" s="132"/>
      <c r="S82" s="132"/>
      <c r="T82" s="132"/>
      <c r="U82" s="132"/>
    </row>
    <row r="83" spans="1:29" ht="14.65" customHeight="1" x14ac:dyDescent="0.35">
      <c r="A83" s="130" t="s">
        <v>141</v>
      </c>
      <c r="C83" s="130"/>
      <c r="D83" s="130"/>
      <c r="E83" s="130"/>
      <c r="F83" s="463" t="s">
        <v>6</v>
      </c>
      <c r="G83" s="463"/>
      <c r="H83" s="463"/>
      <c r="I83" s="130"/>
      <c r="J83" s="463" t="s">
        <v>7</v>
      </c>
      <c r="K83" s="463"/>
      <c r="L83" s="463"/>
      <c r="M83" s="52"/>
      <c r="N83" s="463" t="s">
        <v>8</v>
      </c>
      <c r="O83" s="463"/>
      <c r="P83" s="463"/>
      <c r="R83" s="463" t="s">
        <v>9</v>
      </c>
      <c r="S83" s="463"/>
      <c r="T83" s="463"/>
      <c r="U83" s="132"/>
    </row>
    <row r="84" spans="1:29" s="90" customFormat="1" ht="14.65" customHeight="1" x14ac:dyDescent="0.35">
      <c r="B84" s="130"/>
      <c r="C84" s="130"/>
      <c r="D84" s="130"/>
      <c r="E84" s="130"/>
      <c r="F84" s="462"/>
      <c r="G84" s="462"/>
      <c r="H84" s="462"/>
      <c r="I84" s="130"/>
      <c r="J84" s="462"/>
      <c r="K84" s="462"/>
      <c r="L84" s="462"/>
      <c r="M84" s="130"/>
      <c r="N84" s="462"/>
      <c r="O84" s="462"/>
      <c r="P84" s="462"/>
      <c r="Q84" s="130"/>
      <c r="R84" s="462"/>
      <c r="S84" s="462"/>
      <c r="T84" s="462"/>
      <c r="U84" s="132"/>
      <c r="V84" s="64" t="s">
        <v>235</v>
      </c>
      <c r="W84" s="64"/>
      <c r="X84" s="64"/>
      <c r="Y84" s="64"/>
      <c r="Z84" s="64"/>
      <c r="AA84" s="64"/>
      <c r="AB84" s="64"/>
      <c r="AC84" s="64"/>
    </row>
    <row r="85" spans="1:29" ht="14.65" customHeight="1" x14ac:dyDescent="0.35">
      <c r="B85" s="130"/>
      <c r="C85" s="130"/>
      <c r="D85" s="130"/>
      <c r="E85" s="130"/>
      <c r="F85" s="130"/>
      <c r="G85" s="130"/>
      <c r="H85" s="130"/>
      <c r="I85" s="130"/>
      <c r="J85" s="130"/>
      <c r="K85" s="130"/>
      <c r="L85" s="130"/>
      <c r="M85" s="130"/>
      <c r="N85" s="130"/>
      <c r="O85" s="130"/>
      <c r="P85" s="130"/>
      <c r="Q85" s="130"/>
      <c r="R85" s="130"/>
      <c r="S85" s="132"/>
      <c r="T85" s="132"/>
      <c r="U85" s="132"/>
    </row>
    <row r="86" spans="1:29" ht="14.65" customHeight="1" x14ac:dyDescent="0.35">
      <c r="A86" s="130" t="s">
        <v>139</v>
      </c>
      <c r="C86" s="130"/>
      <c r="D86" s="130"/>
      <c r="E86" s="130"/>
      <c r="F86" s="130"/>
      <c r="G86" s="130"/>
      <c r="H86" s="130"/>
      <c r="I86" s="130"/>
      <c r="J86" s="130"/>
      <c r="K86" s="130"/>
      <c r="L86" s="130"/>
      <c r="M86" s="130"/>
      <c r="N86" s="130"/>
      <c r="O86" s="130"/>
      <c r="P86" s="130"/>
      <c r="Q86" s="132"/>
      <c r="R86" s="132"/>
      <c r="S86" s="132"/>
      <c r="T86" s="132"/>
      <c r="U86" s="132"/>
    </row>
    <row r="87" spans="1:29" s="90" customFormat="1" ht="14.65" customHeight="1" x14ac:dyDescent="0.35">
      <c r="A87" s="130" t="s">
        <v>67</v>
      </c>
      <c r="C87" s="130"/>
      <c r="D87" s="130"/>
      <c r="E87" s="130"/>
      <c r="F87" s="130" t="s">
        <v>71</v>
      </c>
      <c r="G87" s="130"/>
      <c r="H87" s="130" t="s">
        <v>72</v>
      </c>
      <c r="I87" s="130"/>
      <c r="J87" s="130" t="s">
        <v>3</v>
      </c>
      <c r="K87" s="130"/>
      <c r="L87" s="130" t="s">
        <v>73</v>
      </c>
      <c r="M87" s="130"/>
      <c r="N87" s="130" t="s">
        <v>68</v>
      </c>
      <c r="O87" s="130"/>
      <c r="P87" s="130" t="s">
        <v>4</v>
      </c>
      <c r="Q87" s="130"/>
      <c r="R87" s="130" t="s">
        <v>5</v>
      </c>
      <c r="S87" s="130"/>
      <c r="T87" s="130" t="s">
        <v>70</v>
      </c>
      <c r="U87" s="130"/>
      <c r="V87" s="90" t="s">
        <v>74</v>
      </c>
      <c r="X87" s="90" t="s">
        <v>75</v>
      </c>
      <c r="Z87" s="90" t="s">
        <v>69</v>
      </c>
      <c r="AB87" s="90" t="s">
        <v>76</v>
      </c>
    </row>
    <row r="88" spans="1:29" s="90" customFormat="1" ht="14.65" customHeight="1" x14ac:dyDescent="0.35">
      <c r="B88" s="93"/>
      <c r="C88" s="130"/>
      <c r="D88" s="130"/>
      <c r="E88" s="130"/>
      <c r="F88" s="133"/>
      <c r="G88" s="130"/>
      <c r="H88" s="133"/>
      <c r="I88" s="130"/>
      <c r="J88" s="133"/>
      <c r="K88" s="130"/>
      <c r="L88" s="133"/>
      <c r="M88" s="130"/>
      <c r="N88" s="133"/>
      <c r="O88" s="130"/>
      <c r="P88" s="133"/>
      <c r="Q88" s="132"/>
      <c r="R88" s="133"/>
      <c r="S88" s="132"/>
      <c r="T88" s="133"/>
      <c r="U88" s="132"/>
      <c r="V88" s="133"/>
      <c r="W88" s="64"/>
      <c r="X88" s="133"/>
      <c r="Y88" s="132"/>
      <c r="Z88" s="133"/>
      <c r="AA88" s="64"/>
      <c r="AB88" s="133"/>
      <c r="AC88" s="64" t="s">
        <v>235</v>
      </c>
    </row>
    <row r="90" spans="1:29" ht="21" customHeight="1" x14ac:dyDescent="0.35">
      <c r="A90" s="91" t="s">
        <v>159</v>
      </c>
      <c r="B90" s="91"/>
      <c r="C90" s="131"/>
      <c r="D90" s="131"/>
      <c r="E90" s="131"/>
      <c r="F90" s="131"/>
      <c r="G90" s="131"/>
      <c r="H90" s="131"/>
      <c r="I90" s="131"/>
      <c r="J90" s="131"/>
      <c r="K90" s="131"/>
      <c r="L90" s="131"/>
      <c r="M90" s="138"/>
      <c r="N90" s="138"/>
      <c r="O90" s="128"/>
      <c r="P90" s="128"/>
      <c r="Q90" s="129"/>
      <c r="R90" s="129"/>
      <c r="S90" s="129"/>
      <c r="T90" s="129"/>
      <c r="U90" s="129"/>
    </row>
    <row r="91" spans="1:29" ht="10.15" customHeight="1" thickBot="1" x14ac:dyDescent="0.4">
      <c r="B91" s="93"/>
      <c r="C91" s="130"/>
      <c r="D91" s="130"/>
      <c r="E91" s="130"/>
      <c r="F91" s="130"/>
      <c r="G91" s="130"/>
      <c r="H91" s="130"/>
      <c r="I91" s="130"/>
      <c r="J91" s="130"/>
      <c r="K91" s="130"/>
      <c r="L91" s="130"/>
      <c r="M91" s="130"/>
      <c r="N91" s="130"/>
      <c r="O91" s="130"/>
      <c r="P91" s="130"/>
      <c r="Q91" s="132"/>
      <c r="R91" s="132"/>
      <c r="S91" s="132"/>
      <c r="T91" s="132"/>
      <c r="U91" s="132"/>
    </row>
    <row r="92" spans="1:29" ht="17" thickBot="1" x14ac:dyDescent="0.4">
      <c r="A92" s="130" t="s">
        <v>157</v>
      </c>
      <c r="C92" s="130"/>
      <c r="D92" s="130"/>
      <c r="E92" s="130"/>
      <c r="F92" s="351"/>
      <c r="G92" s="350"/>
      <c r="H92" s="130" t="s">
        <v>234</v>
      </c>
      <c r="I92" s="130"/>
      <c r="J92" s="130"/>
      <c r="K92" s="130"/>
      <c r="L92" s="130" t="s">
        <v>254</v>
      </c>
      <c r="M92" s="130"/>
      <c r="N92" s="130"/>
      <c r="O92" s="130"/>
      <c r="P92" s="464"/>
      <c r="Q92" s="464"/>
      <c r="R92" s="132"/>
      <c r="S92" s="132"/>
      <c r="T92" s="132"/>
      <c r="U92" s="132"/>
    </row>
    <row r="93" spans="1:29" x14ac:dyDescent="0.35">
      <c r="A93" s="93"/>
      <c r="C93" s="130"/>
      <c r="D93" s="130"/>
      <c r="E93" s="130"/>
      <c r="F93" s="130"/>
      <c r="G93" s="130"/>
      <c r="H93" s="130"/>
      <c r="I93" s="130"/>
      <c r="J93" s="130"/>
      <c r="K93" s="130"/>
      <c r="L93" s="130"/>
      <c r="M93" s="130"/>
      <c r="N93" s="130"/>
      <c r="O93" s="130"/>
      <c r="P93" s="130"/>
      <c r="Q93" s="132"/>
      <c r="R93" s="132"/>
      <c r="S93" s="132"/>
      <c r="T93" s="132"/>
      <c r="U93" s="132"/>
    </row>
    <row r="94" spans="1:29" x14ac:dyDescent="0.35">
      <c r="A94" s="130" t="s">
        <v>77</v>
      </c>
      <c r="C94" s="130"/>
      <c r="D94" s="130"/>
      <c r="E94" s="130"/>
      <c r="F94" s="130"/>
      <c r="G94" s="130"/>
      <c r="H94" s="130"/>
      <c r="I94" s="130"/>
      <c r="J94" s="130"/>
      <c r="K94" s="130"/>
      <c r="L94" s="52"/>
      <c r="M94" s="130"/>
      <c r="N94" s="130"/>
      <c r="O94" s="130"/>
      <c r="P94" s="130"/>
      <c r="Q94" s="132"/>
      <c r="R94" s="132"/>
      <c r="S94" s="132"/>
      <c r="T94" s="132"/>
      <c r="U94" s="132"/>
    </row>
    <row r="95" spans="1:29" x14ac:dyDescent="0.35">
      <c r="A95" s="130" t="s">
        <v>66</v>
      </c>
      <c r="C95" s="130"/>
      <c r="D95" s="130"/>
      <c r="E95" s="130"/>
      <c r="F95" s="463" t="s">
        <v>6</v>
      </c>
      <c r="G95" s="463"/>
      <c r="H95" s="463"/>
      <c r="I95" s="130"/>
      <c r="J95" s="463" t="s">
        <v>7</v>
      </c>
      <c r="K95" s="463"/>
      <c r="L95" s="463"/>
      <c r="M95" s="52"/>
      <c r="N95" s="463" t="s">
        <v>8</v>
      </c>
      <c r="O95" s="463"/>
      <c r="P95" s="463"/>
      <c r="R95" s="463" t="s">
        <v>9</v>
      </c>
      <c r="S95" s="463"/>
      <c r="T95" s="463"/>
      <c r="U95" s="132"/>
    </row>
    <row r="96" spans="1:29" ht="16.5" x14ac:dyDescent="0.35">
      <c r="B96" s="130"/>
      <c r="C96" s="130"/>
      <c r="D96" s="130"/>
      <c r="E96" s="130"/>
      <c r="F96" s="462"/>
      <c r="G96" s="462"/>
      <c r="H96" s="462"/>
      <c r="I96" s="130"/>
      <c r="J96" s="462"/>
      <c r="K96" s="462"/>
      <c r="L96" s="462"/>
      <c r="M96" s="130"/>
      <c r="N96" s="462"/>
      <c r="O96" s="462"/>
      <c r="P96" s="462"/>
      <c r="Q96" s="130"/>
      <c r="R96" s="462"/>
      <c r="S96" s="462"/>
      <c r="T96" s="462"/>
      <c r="U96" s="132"/>
      <c r="V96" s="64" t="s">
        <v>235</v>
      </c>
    </row>
    <row r="97" spans="1:29" x14ac:dyDescent="0.35">
      <c r="B97" s="130"/>
      <c r="C97" s="130"/>
      <c r="D97" s="130"/>
      <c r="E97" s="130"/>
      <c r="F97" s="130"/>
      <c r="G97" s="130"/>
      <c r="H97" s="130"/>
      <c r="I97" s="130"/>
      <c r="J97" s="130"/>
      <c r="K97" s="130"/>
      <c r="L97" s="130"/>
      <c r="M97" s="130"/>
      <c r="N97" s="130"/>
      <c r="O97" s="130"/>
      <c r="P97" s="130"/>
      <c r="Q97" s="130"/>
      <c r="R97" s="130"/>
      <c r="S97" s="132"/>
      <c r="T97" s="132"/>
      <c r="U97" s="132"/>
    </row>
    <row r="98" spans="1:29" x14ac:dyDescent="0.35">
      <c r="A98" s="130" t="s">
        <v>78</v>
      </c>
      <c r="C98" s="130"/>
      <c r="D98" s="130"/>
      <c r="E98" s="130"/>
      <c r="F98" s="130"/>
      <c r="G98" s="130"/>
      <c r="H98" s="130"/>
      <c r="I98" s="130"/>
      <c r="J98" s="130"/>
      <c r="K98" s="130"/>
      <c r="L98" s="130"/>
      <c r="M98" s="130"/>
      <c r="N98" s="130"/>
      <c r="O98" s="130"/>
      <c r="P98" s="130"/>
      <c r="Q98" s="132"/>
      <c r="R98" s="132"/>
      <c r="S98" s="132"/>
      <c r="T98" s="132"/>
      <c r="U98" s="132"/>
    </row>
    <row r="99" spans="1:29" x14ac:dyDescent="0.35">
      <c r="A99" s="130" t="s">
        <v>67</v>
      </c>
      <c r="C99" s="130"/>
      <c r="D99" s="130"/>
      <c r="E99" s="130"/>
      <c r="F99" s="130" t="s">
        <v>71</v>
      </c>
      <c r="G99" s="130"/>
      <c r="H99" s="130" t="s">
        <v>72</v>
      </c>
      <c r="I99" s="130"/>
      <c r="J99" s="130" t="s">
        <v>3</v>
      </c>
      <c r="K99" s="130"/>
      <c r="L99" s="130" t="s">
        <v>73</v>
      </c>
      <c r="M99" s="130"/>
      <c r="N99" s="130" t="s">
        <v>68</v>
      </c>
      <c r="O99" s="130"/>
      <c r="P99" s="130" t="s">
        <v>4</v>
      </c>
      <c r="Q99" s="130"/>
      <c r="R99" s="130" t="s">
        <v>5</v>
      </c>
      <c r="S99" s="130"/>
      <c r="T99" s="130" t="s">
        <v>70</v>
      </c>
      <c r="U99" s="130"/>
      <c r="V99" s="90" t="s">
        <v>74</v>
      </c>
      <c r="W99" s="90"/>
      <c r="X99" s="90" t="s">
        <v>75</v>
      </c>
      <c r="Y99" s="90"/>
      <c r="Z99" s="90" t="s">
        <v>69</v>
      </c>
      <c r="AA99" s="90"/>
      <c r="AB99" s="90" t="s">
        <v>76</v>
      </c>
      <c r="AC99" s="90"/>
    </row>
    <row r="100" spans="1:29" ht="16.5" x14ac:dyDescent="0.35">
      <c r="B100" s="93"/>
      <c r="C100" s="130"/>
      <c r="D100" s="130"/>
      <c r="E100" s="130"/>
      <c r="F100" s="133"/>
      <c r="G100" s="130"/>
      <c r="H100" s="133"/>
      <c r="I100" s="130"/>
      <c r="J100" s="133"/>
      <c r="K100" s="130"/>
      <c r="L100" s="133"/>
      <c r="M100" s="130"/>
      <c r="N100" s="133"/>
      <c r="O100" s="130"/>
      <c r="P100" s="133"/>
      <c r="Q100" s="132"/>
      <c r="R100" s="133"/>
      <c r="S100" s="132"/>
      <c r="T100" s="133"/>
      <c r="U100" s="132"/>
      <c r="V100" s="133"/>
      <c r="X100" s="133"/>
      <c r="Y100" s="132"/>
      <c r="Z100" s="133"/>
      <c r="AB100" s="133"/>
      <c r="AC100" s="64" t="s">
        <v>235</v>
      </c>
    </row>
    <row r="101" spans="1:29" x14ac:dyDescent="0.35">
      <c r="B101" s="134"/>
      <c r="C101" s="132"/>
      <c r="D101" s="132"/>
      <c r="E101" s="132"/>
      <c r="F101" s="132"/>
      <c r="G101" s="132"/>
      <c r="H101" s="132"/>
      <c r="I101" s="132"/>
      <c r="J101" s="132"/>
      <c r="K101" s="132"/>
      <c r="L101" s="132"/>
      <c r="M101" s="132"/>
      <c r="N101" s="132"/>
      <c r="O101" s="132"/>
      <c r="P101" s="132"/>
      <c r="Q101" s="132"/>
      <c r="R101" s="132"/>
      <c r="S101" s="132"/>
      <c r="T101" s="132"/>
      <c r="U101" s="132"/>
    </row>
    <row r="102" spans="1:29" x14ac:dyDescent="0.35">
      <c r="A102" s="130" t="s">
        <v>158</v>
      </c>
      <c r="B102" s="130"/>
      <c r="C102" s="130"/>
      <c r="D102" s="130"/>
      <c r="E102" s="130"/>
      <c r="F102" s="130"/>
      <c r="G102" s="130"/>
      <c r="H102" s="130"/>
      <c r="I102" s="130"/>
      <c r="J102" s="130"/>
      <c r="K102" s="130"/>
      <c r="L102" s="130"/>
      <c r="M102" s="130"/>
      <c r="N102" s="130"/>
      <c r="O102" s="130"/>
      <c r="P102" s="130"/>
      <c r="Q102" s="130"/>
      <c r="R102" s="130"/>
      <c r="S102" s="130"/>
      <c r="T102" s="130"/>
      <c r="U102" s="130"/>
      <c r="V102" s="90"/>
      <c r="W102" s="90"/>
      <c r="X102" s="90"/>
      <c r="Y102" s="90"/>
      <c r="Z102" s="90"/>
      <c r="AA102" s="90"/>
      <c r="AB102" s="90"/>
      <c r="AC102" s="90"/>
    </row>
    <row r="103" spans="1:29" ht="14.65" customHeight="1" x14ac:dyDescent="0.35">
      <c r="A103" s="502"/>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row>
    <row r="104" spans="1:29" ht="14.65" customHeight="1" x14ac:dyDescent="0.35">
      <c r="A104" s="502"/>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c r="AA104" s="502"/>
      <c r="AB104" s="502"/>
      <c r="AC104" s="502"/>
    </row>
    <row r="105" spans="1:29" ht="14.65" customHeight="1" x14ac:dyDescent="0.35">
      <c r="A105" s="502"/>
      <c r="B105" s="502"/>
      <c r="C105" s="502"/>
      <c r="D105" s="502"/>
      <c r="E105" s="502"/>
      <c r="F105" s="502"/>
      <c r="G105" s="502"/>
      <c r="H105" s="502"/>
      <c r="I105" s="502"/>
      <c r="J105" s="502"/>
      <c r="K105" s="502"/>
      <c r="L105" s="502"/>
      <c r="M105" s="502"/>
      <c r="N105" s="502"/>
      <c r="O105" s="502"/>
      <c r="P105" s="502"/>
      <c r="Q105" s="502"/>
      <c r="R105" s="502"/>
      <c r="S105" s="502"/>
      <c r="T105" s="502"/>
      <c r="U105" s="502"/>
      <c r="V105" s="502"/>
      <c r="W105" s="502"/>
      <c r="X105" s="502"/>
      <c r="Y105" s="502"/>
      <c r="Z105" s="502"/>
      <c r="AA105" s="502"/>
      <c r="AB105" s="502"/>
      <c r="AC105" s="502"/>
    </row>
  </sheetData>
  <sheetProtection algorithmName="SHA-512" hashValue="MOmUOjhSapEQSZMGLGYAu3bALqCuEOobJKd9ufNELeUxlS5RjqZBUoXVpqxiTaOabTp6fCIfk7bXzO/Niah5uQ==" saltValue="ZBQgmk4ZtGxpXwobI9WaYQ==" spinCount="100000" sheet="1" objects="1" scenarios="1"/>
  <mergeCells count="97">
    <mergeCell ref="A103:AC105"/>
    <mergeCell ref="A18:AC20"/>
    <mergeCell ref="A36:AC38"/>
    <mergeCell ref="A53:AC55"/>
    <mergeCell ref="A67:AC69"/>
    <mergeCell ref="T80:V80"/>
    <mergeCell ref="W77:AC77"/>
    <mergeCell ref="W78:AC78"/>
    <mergeCell ref="W79:AC79"/>
    <mergeCell ref="W80:AC80"/>
    <mergeCell ref="T77:V77"/>
    <mergeCell ref="T78:V78"/>
    <mergeCell ref="T79:V79"/>
    <mergeCell ref="A77:C77"/>
    <mergeCell ref="A78:C78"/>
    <mergeCell ref="J78:L78"/>
    <mergeCell ref="T1:V1"/>
    <mergeCell ref="A2:AC2"/>
    <mergeCell ref="W75:AC76"/>
    <mergeCell ref="P7:Q7"/>
    <mergeCell ref="P25:Q25"/>
    <mergeCell ref="P42:Q42"/>
    <mergeCell ref="P59:Q59"/>
    <mergeCell ref="R73:S73"/>
    <mergeCell ref="T75:V76"/>
    <mergeCell ref="A74:D74"/>
    <mergeCell ref="A75:C76"/>
    <mergeCell ref="R10:T10"/>
    <mergeCell ref="J11:L11"/>
    <mergeCell ref="N11:P11"/>
    <mergeCell ref="R11:T11"/>
    <mergeCell ref="D75:E76"/>
    <mergeCell ref="M78:O78"/>
    <mergeCell ref="P78:S78"/>
    <mergeCell ref="F80:I80"/>
    <mergeCell ref="J80:L80"/>
    <mergeCell ref="M80:O80"/>
    <mergeCell ref="P80:S80"/>
    <mergeCell ref="F79:I79"/>
    <mergeCell ref="J79:L79"/>
    <mergeCell ref="D78:E78"/>
    <mergeCell ref="D80:E80"/>
    <mergeCell ref="D79:E79"/>
    <mergeCell ref="A79:C79"/>
    <mergeCell ref="A80:C80"/>
    <mergeCell ref="D77:E77"/>
    <mergeCell ref="F29:H29"/>
    <mergeCell ref="J29:L29"/>
    <mergeCell ref="N29:P29"/>
    <mergeCell ref="R29:T29"/>
    <mergeCell ref="F61:H61"/>
    <mergeCell ref="B1:P1"/>
    <mergeCell ref="Z1:AC1"/>
    <mergeCell ref="N46:P46"/>
    <mergeCell ref="R46:T46"/>
    <mergeCell ref="F45:H45"/>
    <mergeCell ref="J45:L45"/>
    <mergeCell ref="N45:P45"/>
    <mergeCell ref="R45:T45"/>
    <mergeCell ref="F46:H46"/>
    <mergeCell ref="J46:L46"/>
    <mergeCell ref="N10:P10"/>
    <mergeCell ref="J10:L10"/>
    <mergeCell ref="F10:H10"/>
    <mergeCell ref="F11:H11"/>
    <mergeCell ref="F28:H28"/>
    <mergeCell ref="J28:L28"/>
    <mergeCell ref="J83:L83"/>
    <mergeCell ref="N83:P83"/>
    <mergeCell ref="R83:T83"/>
    <mergeCell ref="F84:H84"/>
    <mergeCell ref="J84:L84"/>
    <mergeCell ref="N84:P84"/>
    <mergeCell ref="P92:Q92"/>
    <mergeCell ref="N28:P28"/>
    <mergeCell ref="R28:T28"/>
    <mergeCell ref="F75:I76"/>
    <mergeCell ref="J75:L76"/>
    <mergeCell ref="P79:S79"/>
    <mergeCell ref="M75:O76"/>
    <mergeCell ref="P75:S76"/>
    <mergeCell ref="F77:I77"/>
    <mergeCell ref="J77:L77"/>
    <mergeCell ref="M77:O77"/>
    <mergeCell ref="P77:S77"/>
    <mergeCell ref="F78:I78"/>
    <mergeCell ref="M79:O79"/>
    <mergeCell ref="R84:T84"/>
    <mergeCell ref="F83:H83"/>
    <mergeCell ref="F96:H96"/>
    <mergeCell ref="J96:L96"/>
    <mergeCell ref="N96:P96"/>
    <mergeCell ref="R96:T96"/>
    <mergeCell ref="F95:H95"/>
    <mergeCell ref="J95:L95"/>
    <mergeCell ref="N95:P95"/>
    <mergeCell ref="R95:T95"/>
  </mergeCells>
  <hyperlinks>
    <hyperlink ref="A1" location="Recommandations!A14" tooltip="Recommandations" display="Recommandations!A14" xr:uid="{F0193DF5-9296-4A59-8CCB-F2D072379FEC}"/>
  </hyperlinks>
  <pageMargins left="0.70866141732283472" right="0.70866141732283472" top="0.74803149606299213" bottom="0.74803149606299213" header="0.31496062992125984" footer="0.31496062992125984"/>
  <pageSetup paperSize="8" fitToHeight="0" orientation="landscape" r:id="rId1"/>
  <headerFooter>
    <oddFooter>&amp;LVersion 2025&amp;CStratégie de collecte des données – Audit de l’eau en entreprise_
Origines &amp; Consommation globale&amp;R&amp;P</oddFooter>
  </headerFooter>
  <rowBreaks count="2" manualBreakCount="2">
    <brk id="38" max="16383" man="1"/>
    <brk id="69"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4908-CB7A-49AC-BAAB-B3198E53F055}">
  <sheetPr codeName="Sheet11">
    <pageSetUpPr fitToPage="1"/>
  </sheetPr>
  <dimension ref="A1:X93"/>
  <sheetViews>
    <sheetView showGridLines="0" showZeros="0" topLeftCell="A47" zoomScaleNormal="100" zoomScaleSheetLayoutView="80" workbookViewId="0">
      <selection activeCell="C49" sqref="C49"/>
    </sheetView>
  </sheetViews>
  <sheetFormatPr baseColWidth="10" defaultColWidth="9.26953125" defaultRowHeight="14.5" x14ac:dyDescent="0.35"/>
  <cols>
    <col min="1" max="1" width="5.54296875" style="64" customWidth="1"/>
    <col min="2" max="2" width="23.1796875" style="64" customWidth="1"/>
    <col min="3" max="3" width="25.7265625" style="64" customWidth="1"/>
    <col min="4" max="4" width="24.81640625" style="64" customWidth="1"/>
    <col min="5" max="6" width="20.26953125" style="64" customWidth="1"/>
    <col min="7" max="7" width="15.81640625" style="64" customWidth="1"/>
    <col min="8" max="9" width="18.54296875" style="64" customWidth="1"/>
    <col min="10" max="10" width="19" style="64" customWidth="1"/>
    <col min="11" max="13" width="20.26953125" style="64" customWidth="1"/>
    <col min="14" max="16384" width="9.26953125" style="64"/>
  </cols>
  <sheetData>
    <row r="1" spans="1:15" ht="27.65" customHeight="1" x14ac:dyDescent="0.35">
      <c r="A1" s="63" t="e" vm="11">
        <v>#VALUE!</v>
      </c>
      <c r="B1" s="427" t="s">
        <v>776</v>
      </c>
      <c r="C1" s="139"/>
      <c r="E1" s="10"/>
      <c r="F1" s="139"/>
      <c r="G1" s="139"/>
      <c r="H1" s="139"/>
      <c r="I1" s="139"/>
      <c r="J1" s="139"/>
      <c r="K1" s="139"/>
      <c r="L1" s="139"/>
      <c r="M1" s="139"/>
      <c r="N1" s="139"/>
      <c r="O1" s="139"/>
    </row>
    <row r="2" spans="1:15" ht="57.75" customHeight="1" x14ac:dyDescent="0.35">
      <c r="A2" s="460" t="s">
        <v>806</v>
      </c>
      <c r="B2" s="460"/>
      <c r="C2" s="460"/>
      <c r="D2" s="460"/>
      <c r="E2" s="460"/>
      <c r="F2" s="460"/>
      <c r="G2" s="460"/>
      <c r="H2" s="460"/>
      <c r="I2" s="460"/>
      <c r="J2" s="460"/>
      <c r="K2" s="460"/>
      <c r="L2" s="460"/>
      <c r="M2" s="460"/>
    </row>
    <row r="3" spans="1:15" ht="13.15" customHeight="1" x14ac:dyDescent="0.35">
      <c r="B3" s="140"/>
      <c r="C3" s="140"/>
      <c r="D3" s="140"/>
      <c r="E3" s="140"/>
      <c r="F3" s="140"/>
      <c r="G3" s="140"/>
      <c r="H3" s="140"/>
      <c r="I3" s="140"/>
      <c r="J3" s="140"/>
      <c r="K3" s="140"/>
      <c r="L3" s="140"/>
      <c r="M3" s="140"/>
    </row>
    <row r="4" spans="1:15" ht="27.65" customHeight="1" x14ac:dyDescent="0.35">
      <c r="A4" s="141" t="e" vm="12">
        <v>#VALUE!</v>
      </c>
      <c r="B4" s="91" t="s">
        <v>82</v>
      </c>
      <c r="D4" s="523"/>
      <c r="E4" s="523"/>
      <c r="F4" s="523"/>
      <c r="G4" s="523"/>
      <c r="H4" s="523"/>
      <c r="I4" s="523"/>
      <c r="J4" s="523"/>
      <c r="K4" s="523"/>
    </row>
    <row r="5" spans="1:15" x14ac:dyDescent="0.35">
      <c r="A5" s="64" t="s">
        <v>146</v>
      </c>
      <c r="D5" s="119"/>
      <c r="E5" s="119"/>
      <c r="F5" s="119"/>
      <c r="G5" s="119"/>
      <c r="H5" s="119"/>
      <c r="I5" s="119"/>
      <c r="J5" s="119"/>
      <c r="K5" s="119"/>
    </row>
    <row r="6" spans="1:15" ht="15" customHeight="1" thickBot="1" x14ac:dyDescent="0.4">
      <c r="C6" s="11"/>
      <c r="D6" s="142"/>
      <c r="E6" s="12"/>
      <c r="F6" s="551" t="s">
        <v>258</v>
      </c>
      <c r="G6" s="521"/>
      <c r="H6" s="521"/>
      <c r="I6" s="521"/>
      <c r="J6" s="532"/>
      <c r="K6" s="550" t="s">
        <v>264</v>
      </c>
      <c r="L6" s="518"/>
      <c r="M6" s="519"/>
    </row>
    <row r="7" spans="1:15" ht="58.9" customHeight="1" x14ac:dyDescent="0.35">
      <c r="A7" s="524" t="s">
        <v>11</v>
      </c>
      <c r="B7" s="525"/>
      <c r="C7" s="13" t="s">
        <v>2</v>
      </c>
      <c r="D7" s="14" t="s">
        <v>262</v>
      </c>
      <c r="E7" s="15" t="s">
        <v>12</v>
      </c>
      <c r="F7" s="15" t="s">
        <v>272</v>
      </c>
      <c r="G7" s="15" t="s">
        <v>273</v>
      </c>
      <c r="H7" s="15" t="s">
        <v>13</v>
      </c>
      <c r="I7" s="16" t="s">
        <v>100</v>
      </c>
      <c r="J7" s="13" t="s">
        <v>832</v>
      </c>
      <c r="K7" s="71" t="s">
        <v>83</v>
      </c>
      <c r="L7" s="15" t="s">
        <v>84</v>
      </c>
      <c r="M7" s="15" t="s">
        <v>255</v>
      </c>
    </row>
    <row r="8" spans="1:15" s="119" customFormat="1" ht="15" customHeight="1" x14ac:dyDescent="0.35">
      <c r="A8" s="546" t="s">
        <v>784</v>
      </c>
      <c r="B8" s="547"/>
      <c r="C8" s="222" t="s">
        <v>477</v>
      </c>
      <c r="D8" s="223" t="s">
        <v>263</v>
      </c>
      <c r="E8" s="214">
        <v>12</v>
      </c>
      <c r="F8" s="214">
        <v>50</v>
      </c>
      <c r="G8" s="214">
        <v>250</v>
      </c>
      <c r="H8" s="214">
        <v>6</v>
      </c>
      <c r="I8" s="215">
        <v>3</v>
      </c>
      <c r="J8" s="224">
        <f>IF(D8="Double bouton (économie)",((H8+2*I8)*F8*G8)/1000,(3*H8*G8*F8)/1000)</f>
        <v>150</v>
      </c>
      <c r="K8" s="217" t="s">
        <v>265</v>
      </c>
      <c r="L8" s="217" t="s">
        <v>265</v>
      </c>
      <c r="M8" s="217" t="s">
        <v>265</v>
      </c>
    </row>
    <row r="9" spans="1:15" s="52" customFormat="1" ht="15" customHeight="1" x14ac:dyDescent="0.35">
      <c r="A9" s="548"/>
      <c r="B9" s="549"/>
      <c r="C9" s="225"/>
      <c r="D9" s="226"/>
      <c r="E9" s="219"/>
      <c r="F9" s="219"/>
      <c r="G9" s="219"/>
      <c r="H9" s="219"/>
      <c r="I9" s="220"/>
      <c r="J9" s="27"/>
      <c r="K9" s="221"/>
      <c r="L9" s="219"/>
      <c r="M9" s="219"/>
    </row>
    <row r="10" spans="1:15" s="52" customFormat="1" ht="15" customHeight="1" x14ac:dyDescent="0.35">
      <c r="A10" s="548"/>
      <c r="B10" s="549"/>
      <c r="C10" s="225"/>
      <c r="D10" s="226"/>
      <c r="E10" s="219"/>
      <c r="F10" s="219"/>
      <c r="G10" s="219"/>
      <c r="H10" s="219"/>
      <c r="I10" s="220"/>
      <c r="J10" s="227"/>
      <c r="K10" s="221"/>
      <c r="L10" s="219"/>
      <c r="M10" s="219"/>
    </row>
    <row r="11" spans="1:15" s="52" customFormat="1" ht="15" customHeight="1" x14ac:dyDescent="0.35">
      <c r="A11" s="548"/>
      <c r="B11" s="549"/>
      <c r="C11" s="225"/>
      <c r="D11" s="226"/>
      <c r="E11" s="219"/>
      <c r="F11" s="219"/>
      <c r="G11" s="219"/>
      <c r="H11" s="219"/>
      <c r="I11" s="220"/>
      <c r="J11" s="227"/>
      <c r="K11" s="221"/>
      <c r="L11" s="219"/>
      <c r="M11" s="219"/>
    </row>
    <row r="12" spans="1:15" s="52" customFormat="1" ht="15" customHeight="1" x14ac:dyDescent="0.35">
      <c r="A12" s="548"/>
      <c r="B12" s="549"/>
      <c r="C12" s="225"/>
      <c r="D12" s="226"/>
      <c r="E12" s="219"/>
      <c r="F12" s="219"/>
      <c r="G12" s="219"/>
      <c r="H12" s="219"/>
      <c r="I12" s="220"/>
      <c r="J12" s="228"/>
      <c r="K12" s="221"/>
      <c r="L12" s="219"/>
      <c r="M12" s="219"/>
    </row>
    <row r="13" spans="1:15" s="52" customFormat="1" ht="15" customHeight="1" x14ac:dyDescent="0.35">
      <c r="A13" s="548"/>
      <c r="B13" s="549"/>
      <c r="C13" s="225"/>
      <c r="D13" s="226"/>
      <c r="E13" s="219"/>
      <c r="F13" s="219"/>
      <c r="G13" s="219"/>
      <c r="H13" s="219"/>
      <c r="I13" s="220"/>
      <c r="J13" s="228"/>
      <c r="K13" s="221"/>
      <c r="L13" s="219"/>
      <c r="M13" s="219"/>
    </row>
    <row r="14" spans="1:15" s="52" customFormat="1" ht="15" customHeight="1" thickBot="1" x14ac:dyDescent="0.4">
      <c r="A14" s="548"/>
      <c r="B14" s="549"/>
      <c r="C14" s="229"/>
      <c r="D14" s="226"/>
      <c r="E14" s="219"/>
      <c r="F14" s="219"/>
      <c r="G14" s="219"/>
      <c r="H14" s="219"/>
      <c r="I14" s="220"/>
      <c r="J14" s="211"/>
      <c r="K14" s="221"/>
      <c r="L14" s="219"/>
      <c r="M14" s="219"/>
    </row>
    <row r="15" spans="1:15" ht="15" thickBot="1" x14ac:dyDescent="0.4"/>
    <row r="16" spans="1:15" s="105" customFormat="1" ht="16.899999999999999" customHeight="1" thickBot="1" x14ac:dyDescent="0.4">
      <c r="A16" s="143" t="s">
        <v>597</v>
      </c>
      <c r="B16" s="143"/>
      <c r="C16" s="144">
        <f>SUM(J9:J14)</f>
        <v>0</v>
      </c>
      <c r="D16" s="143" t="s">
        <v>479</v>
      </c>
      <c r="F16" s="143"/>
    </row>
    <row r="17" spans="1:13" x14ac:dyDescent="0.35">
      <c r="B17" s="145"/>
    </row>
    <row r="18" spans="1:13" ht="27.65" customHeight="1" x14ac:dyDescent="0.35">
      <c r="A18" s="146" t="e" vm="13">
        <v>#VALUE!</v>
      </c>
      <c r="B18" s="91" t="s">
        <v>81</v>
      </c>
      <c r="C18" s="147"/>
    </row>
    <row r="19" spans="1:13" x14ac:dyDescent="0.35">
      <c r="A19" s="64" t="s">
        <v>79</v>
      </c>
    </row>
    <row r="20" spans="1:13" ht="15" customHeight="1" thickBot="1" x14ac:dyDescent="0.4">
      <c r="B20" s="148"/>
      <c r="C20" s="10"/>
      <c r="E20" s="149"/>
      <c r="F20" s="551" t="s">
        <v>16</v>
      </c>
      <c r="G20" s="521"/>
      <c r="H20" s="521"/>
      <c r="I20" s="521"/>
      <c r="J20" s="522"/>
      <c r="K20" s="518" t="s">
        <v>264</v>
      </c>
      <c r="L20" s="518"/>
      <c r="M20" s="519"/>
    </row>
    <row r="21" spans="1:13" ht="58.9" customHeight="1" x14ac:dyDescent="0.35">
      <c r="A21" s="524" t="s">
        <v>11</v>
      </c>
      <c r="B21" s="525"/>
      <c r="C21" s="13" t="s">
        <v>2</v>
      </c>
      <c r="D21" s="15" t="s">
        <v>262</v>
      </c>
      <c r="E21" s="14" t="s">
        <v>12</v>
      </c>
      <c r="F21" s="15" t="s">
        <v>272</v>
      </c>
      <c r="G21" s="15" t="s">
        <v>273</v>
      </c>
      <c r="H21" s="18" t="s">
        <v>14</v>
      </c>
      <c r="I21" s="18" t="s">
        <v>267</v>
      </c>
      <c r="J21" s="13" t="s">
        <v>832</v>
      </c>
      <c r="K21" s="71" t="s">
        <v>83</v>
      </c>
      <c r="L21" s="15" t="s">
        <v>84</v>
      </c>
      <c r="M21" s="15" t="s">
        <v>255</v>
      </c>
    </row>
    <row r="22" spans="1:13" s="230" customFormat="1" x14ac:dyDescent="0.35">
      <c r="A22" s="546" t="s">
        <v>269</v>
      </c>
      <c r="B22" s="547"/>
      <c r="C22" s="222" t="s">
        <v>477</v>
      </c>
      <c r="D22" s="232" t="s">
        <v>266</v>
      </c>
      <c r="E22" s="214">
        <v>10</v>
      </c>
      <c r="F22" s="214">
        <v>30</v>
      </c>
      <c r="G22" s="214">
        <v>250</v>
      </c>
      <c r="H22" s="214">
        <v>2</v>
      </c>
      <c r="I22" s="214" t="s">
        <v>268</v>
      </c>
      <c r="J22" s="224">
        <f>(F22*G22*2.5*H22)/1000</f>
        <v>37.5</v>
      </c>
      <c r="K22" s="217" t="s">
        <v>265</v>
      </c>
      <c r="L22" s="217" t="s">
        <v>265</v>
      </c>
      <c r="M22" s="217" t="s">
        <v>265</v>
      </c>
    </row>
    <row r="23" spans="1:13" s="90" customFormat="1" ht="15" customHeight="1" x14ac:dyDescent="0.35">
      <c r="A23" s="533"/>
      <c r="B23" s="534"/>
      <c r="C23" s="225"/>
      <c r="D23" s="233"/>
      <c r="E23" s="219"/>
      <c r="F23" s="219"/>
      <c r="G23" s="219"/>
      <c r="H23" s="219"/>
      <c r="I23" s="219"/>
      <c r="J23" s="227"/>
      <c r="K23" s="221"/>
      <c r="L23" s="219"/>
      <c r="M23" s="219"/>
    </row>
    <row r="24" spans="1:13" s="90" customFormat="1" x14ac:dyDescent="0.35">
      <c r="A24" s="533"/>
      <c r="B24" s="534"/>
      <c r="C24" s="225"/>
      <c r="D24" s="233"/>
      <c r="E24" s="219"/>
      <c r="F24" s="219"/>
      <c r="G24" s="219"/>
      <c r="H24" s="219"/>
      <c r="I24" s="219"/>
      <c r="J24" s="227"/>
      <c r="K24" s="221"/>
      <c r="L24" s="219"/>
      <c r="M24" s="219"/>
    </row>
    <row r="25" spans="1:13" s="90" customFormat="1" x14ac:dyDescent="0.35">
      <c r="A25" s="533"/>
      <c r="B25" s="534"/>
      <c r="C25" s="225"/>
      <c r="D25" s="233"/>
      <c r="E25" s="219"/>
      <c r="F25" s="219"/>
      <c r="G25" s="219"/>
      <c r="H25" s="219"/>
      <c r="I25" s="219"/>
      <c r="J25" s="227"/>
      <c r="K25" s="221"/>
      <c r="L25" s="219"/>
      <c r="M25" s="219"/>
    </row>
    <row r="26" spans="1:13" s="90" customFormat="1" x14ac:dyDescent="0.35">
      <c r="A26" s="533"/>
      <c r="B26" s="534"/>
      <c r="C26" s="225"/>
      <c r="D26" s="233"/>
      <c r="E26" s="219"/>
      <c r="F26" s="219"/>
      <c r="G26" s="219"/>
      <c r="H26" s="219"/>
      <c r="I26" s="219"/>
      <c r="J26" s="228"/>
      <c r="K26" s="221"/>
      <c r="L26" s="219"/>
      <c r="M26" s="219"/>
    </row>
    <row r="27" spans="1:13" s="90" customFormat="1" x14ac:dyDescent="0.35">
      <c r="A27" s="533"/>
      <c r="B27" s="534"/>
      <c r="C27" s="225"/>
      <c r="D27" s="233"/>
      <c r="E27" s="219"/>
      <c r="F27" s="219"/>
      <c r="G27" s="219"/>
      <c r="H27" s="219"/>
      <c r="I27" s="219"/>
      <c r="J27" s="228"/>
      <c r="K27" s="221"/>
      <c r="L27" s="219"/>
      <c r="M27" s="219"/>
    </row>
    <row r="28" spans="1:13" s="90" customFormat="1" ht="15" thickBot="1" x14ac:dyDescent="0.4">
      <c r="A28" s="533"/>
      <c r="B28" s="534"/>
      <c r="C28" s="229"/>
      <c r="D28" s="233"/>
      <c r="E28" s="219"/>
      <c r="F28" s="219"/>
      <c r="G28" s="219"/>
      <c r="H28" s="219"/>
      <c r="I28" s="219"/>
      <c r="J28" s="231"/>
      <c r="K28" s="221"/>
      <c r="L28" s="219"/>
      <c r="M28" s="219"/>
    </row>
    <row r="29" spans="1:13" ht="14.5" customHeight="1" thickBot="1" x14ac:dyDescent="0.4"/>
    <row r="30" spans="1:13" s="105" customFormat="1" ht="16.899999999999999" customHeight="1" thickBot="1" x14ac:dyDescent="0.4">
      <c r="A30" s="143" t="s">
        <v>593</v>
      </c>
      <c r="B30" s="143"/>
      <c r="C30" s="144">
        <f>SUM(J23:J28)</f>
        <v>0</v>
      </c>
      <c r="D30" s="143" t="s">
        <v>478</v>
      </c>
      <c r="F30" s="143"/>
    </row>
    <row r="31" spans="1:13" ht="14.5" customHeight="1" x14ac:dyDescent="0.35">
      <c r="G31" s="65"/>
    </row>
    <row r="32" spans="1:13" s="91" customFormat="1" ht="27.65" customHeight="1" x14ac:dyDescent="0.35">
      <c r="A32" s="150" t="e" vm="14">
        <v>#VALUE!</v>
      </c>
      <c r="B32" s="91" t="s">
        <v>80</v>
      </c>
      <c r="F32" s="147"/>
    </row>
    <row r="33" spans="1:13" x14ac:dyDescent="0.35">
      <c r="A33" s="101" t="s">
        <v>160</v>
      </c>
      <c r="B33" s="101"/>
      <c r="C33" s="101"/>
    </row>
    <row r="34" spans="1:13" ht="28.9" customHeight="1" thickBot="1" x14ac:dyDescent="0.4">
      <c r="C34" s="10"/>
      <c r="E34" s="520" t="s">
        <v>259</v>
      </c>
      <c r="F34" s="521"/>
      <c r="G34" s="521"/>
      <c r="H34" s="521"/>
      <c r="I34" s="521"/>
      <c r="J34" s="532"/>
      <c r="K34" s="518" t="s">
        <v>264</v>
      </c>
      <c r="L34" s="518"/>
      <c r="M34" s="519"/>
    </row>
    <row r="35" spans="1:13" ht="72" customHeight="1" x14ac:dyDescent="0.35">
      <c r="A35" s="524" t="s">
        <v>11</v>
      </c>
      <c r="B35" s="525"/>
      <c r="C35" s="13" t="s">
        <v>2</v>
      </c>
      <c r="D35" s="71" t="s">
        <v>12</v>
      </c>
      <c r="E35" s="15" t="s">
        <v>273</v>
      </c>
      <c r="F35" s="15" t="s">
        <v>272</v>
      </c>
      <c r="G35" s="15" t="s">
        <v>276</v>
      </c>
      <c r="H35" s="15" t="s">
        <v>15</v>
      </c>
      <c r="I35" s="16" t="s">
        <v>270</v>
      </c>
      <c r="J35" s="13" t="s">
        <v>833</v>
      </c>
      <c r="K35" s="71" t="s">
        <v>83</v>
      </c>
      <c r="L35" s="15" t="s">
        <v>84</v>
      </c>
      <c r="M35" s="15" t="s">
        <v>255</v>
      </c>
    </row>
    <row r="36" spans="1:13" s="153" customFormat="1" x14ac:dyDescent="0.35">
      <c r="A36" s="546" t="s">
        <v>559</v>
      </c>
      <c r="B36" s="547"/>
      <c r="C36" s="222" t="s">
        <v>477</v>
      </c>
      <c r="D36" s="217">
        <v>6</v>
      </c>
      <c r="E36" s="214">
        <v>250</v>
      </c>
      <c r="F36" s="214">
        <v>50</v>
      </c>
      <c r="G36" s="214">
        <v>4</v>
      </c>
      <c r="H36" s="214">
        <v>6</v>
      </c>
      <c r="I36" s="215">
        <v>0.5</v>
      </c>
      <c r="J36" s="234">
        <f>(F36*G36*H36*I36)*E36/1000</f>
        <v>150</v>
      </c>
      <c r="K36" s="217" t="s">
        <v>265</v>
      </c>
      <c r="L36" s="214" t="s">
        <v>265</v>
      </c>
      <c r="M36" s="214" t="s">
        <v>265</v>
      </c>
    </row>
    <row r="37" spans="1:13" s="90" customFormat="1" x14ac:dyDescent="0.35">
      <c r="A37" s="533"/>
      <c r="B37" s="534"/>
      <c r="C37" s="225"/>
      <c r="D37" s="221"/>
      <c r="E37" s="219"/>
      <c r="F37" s="219"/>
      <c r="G37" s="219"/>
      <c r="H37" s="219"/>
      <c r="I37" s="220"/>
      <c r="J37" s="27"/>
      <c r="K37" s="221"/>
      <c r="L37" s="219"/>
      <c r="M37" s="219"/>
    </row>
    <row r="38" spans="1:13" s="90" customFormat="1" x14ac:dyDescent="0.35">
      <c r="A38" s="533"/>
      <c r="B38" s="534"/>
      <c r="C38" s="225"/>
      <c r="D38" s="221"/>
      <c r="E38" s="219"/>
      <c r="F38" s="219"/>
      <c r="G38" s="219"/>
      <c r="H38" s="219"/>
      <c r="I38" s="220"/>
      <c r="J38" s="27"/>
      <c r="K38" s="221"/>
      <c r="L38" s="219"/>
      <c r="M38" s="219"/>
    </row>
    <row r="39" spans="1:13" s="90" customFormat="1" x14ac:dyDescent="0.35">
      <c r="A39" s="533"/>
      <c r="B39" s="534"/>
      <c r="C39" s="225"/>
      <c r="D39" s="221"/>
      <c r="E39" s="219"/>
      <c r="F39" s="219"/>
      <c r="G39" s="219"/>
      <c r="H39" s="219"/>
      <c r="I39" s="220"/>
      <c r="J39" s="27"/>
      <c r="K39" s="221"/>
      <c r="L39" s="219"/>
      <c r="M39" s="219"/>
    </row>
    <row r="40" spans="1:13" s="90" customFormat="1" x14ac:dyDescent="0.35">
      <c r="A40" s="533"/>
      <c r="B40" s="534"/>
      <c r="C40" s="225"/>
      <c r="D40" s="221"/>
      <c r="E40" s="219"/>
      <c r="F40" s="219"/>
      <c r="G40" s="219"/>
      <c r="H40" s="219"/>
      <c r="I40" s="220"/>
      <c r="J40" s="235"/>
      <c r="K40" s="221"/>
      <c r="L40" s="219"/>
      <c r="M40" s="219"/>
    </row>
    <row r="41" spans="1:13" s="90" customFormat="1" ht="15" thickBot="1" x14ac:dyDescent="0.4">
      <c r="A41" s="533"/>
      <c r="B41" s="534"/>
      <c r="C41" s="229"/>
      <c r="D41" s="221"/>
      <c r="E41" s="219"/>
      <c r="F41" s="219"/>
      <c r="G41" s="219"/>
      <c r="H41" s="219"/>
      <c r="I41" s="220"/>
      <c r="J41" s="211"/>
      <c r="K41" s="221"/>
      <c r="L41" s="219"/>
      <c r="M41" s="219"/>
    </row>
    <row r="42" spans="1:13" ht="14.5" customHeight="1" thickBot="1" x14ac:dyDescent="0.4"/>
    <row r="43" spans="1:13" s="105" customFormat="1" ht="16.899999999999999" customHeight="1" thickBot="1" x14ac:dyDescent="0.4">
      <c r="A43" s="143" t="s">
        <v>598</v>
      </c>
      <c r="B43" s="143"/>
      <c r="C43" s="144">
        <f>SUM(J37:J41)</f>
        <v>0</v>
      </c>
      <c r="D43" s="143" t="s">
        <v>478</v>
      </c>
      <c r="F43" s="143"/>
    </row>
    <row r="44" spans="1:13" ht="14.5" customHeight="1" x14ac:dyDescent="0.35"/>
    <row r="45" spans="1:13" ht="27.65" customHeight="1" x14ac:dyDescent="0.35">
      <c r="A45" s="150" t="e" vm="15">
        <v>#VALUE!</v>
      </c>
      <c r="B45" s="91" t="s">
        <v>85</v>
      </c>
      <c r="C45" s="147"/>
    </row>
    <row r="46" spans="1:13" x14ac:dyDescent="0.35">
      <c r="A46" s="64" t="s">
        <v>752</v>
      </c>
    </row>
    <row r="47" spans="1:13" x14ac:dyDescent="0.35">
      <c r="A47" s="64" t="s">
        <v>274</v>
      </c>
    </row>
    <row r="48" spans="1:13" ht="28.9" customHeight="1" thickBot="1" x14ac:dyDescent="0.4">
      <c r="C48" s="11"/>
      <c r="D48" s="151"/>
      <c r="E48" s="520" t="s">
        <v>260</v>
      </c>
      <c r="F48" s="521"/>
      <c r="G48" s="521"/>
      <c r="H48" s="521"/>
      <c r="I48" s="521"/>
      <c r="J48" s="522"/>
      <c r="K48" s="518" t="s">
        <v>264</v>
      </c>
      <c r="L48" s="518"/>
      <c r="M48" s="519"/>
    </row>
    <row r="49" spans="1:24" ht="72" customHeight="1" x14ac:dyDescent="0.35">
      <c r="A49" s="526" t="s">
        <v>11</v>
      </c>
      <c r="B49" s="527"/>
      <c r="C49" s="13" t="s">
        <v>2</v>
      </c>
      <c r="D49" s="15" t="s">
        <v>12</v>
      </c>
      <c r="E49" s="15" t="s">
        <v>273</v>
      </c>
      <c r="F49" s="15" t="s">
        <v>272</v>
      </c>
      <c r="G49" s="15" t="s">
        <v>275</v>
      </c>
      <c r="H49" s="15" t="s">
        <v>271</v>
      </c>
      <c r="I49" s="15" t="s">
        <v>270</v>
      </c>
      <c r="J49" s="13" t="s">
        <v>833</v>
      </c>
      <c r="K49" s="71" t="s">
        <v>83</v>
      </c>
      <c r="L49" s="15" t="s">
        <v>84</v>
      </c>
      <c r="M49" s="15" t="s">
        <v>255</v>
      </c>
    </row>
    <row r="50" spans="1:24" x14ac:dyDescent="0.35">
      <c r="A50" s="528" t="s">
        <v>560</v>
      </c>
      <c r="B50" s="529"/>
      <c r="C50" s="222" t="s">
        <v>477</v>
      </c>
      <c r="D50" s="214">
        <v>3</v>
      </c>
      <c r="E50" s="214">
        <v>250</v>
      </c>
      <c r="F50" s="214">
        <v>10</v>
      </c>
      <c r="G50" s="214">
        <v>1</v>
      </c>
      <c r="H50" s="214">
        <v>12</v>
      </c>
      <c r="I50" s="214">
        <v>6</v>
      </c>
      <c r="J50" s="238">
        <f>(E50*F50*G50*H50*I50)/1000</f>
        <v>180</v>
      </c>
      <c r="K50" s="217" t="s">
        <v>265</v>
      </c>
      <c r="L50" s="214" t="s">
        <v>265</v>
      </c>
      <c r="M50" s="214" t="s">
        <v>265</v>
      </c>
    </row>
    <row r="51" spans="1:24" s="90" customFormat="1" x14ac:dyDescent="0.35">
      <c r="A51" s="530"/>
      <c r="B51" s="531"/>
      <c r="C51" s="225"/>
      <c r="D51" s="219"/>
      <c r="E51" s="219"/>
      <c r="F51" s="219"/>
      <c r="G51" s="219"/>
      <c r="H51" s="219"/>
      <c r="I51" s="219"/>
      <c r="J51" s="27"/>
      <c r="K51" s="221"/>
      <c r="L51" s="221"/>
      <c r="M51" s="221"/>
    </row>
    <row r="52" spans="1:24" s="90" customFormat="1" x14ac:dyDescent="0.35">
      <c r="A52" s="530"/>
      <c r="B52" s="531"/>
      <c r="C52" s="225"/>
      <c r="D52" s="219"/>
      <c r="E52" s="219"/>
      <c r="F52" s="219"/>
      <c r="G52" s="219"/>
      <c r="H52" s="219"/>
      <c r="I52" s="219"/>
      <c r="J52" s="27"/>
      <c r="K52" s="221"/>
      <c r="L52" s="221"/>
      <c r="M52" s="221"/>
    </row>
    <row r="53" spans="1:24" s="90" customFormat="1" x14ac:dyDescent="0.35">
      <c r="A53" s="530"/>
      <c r="B53" s="531"/>
      <c r="C53" s="225"/>
      <c r="D53" s="219"/>
      <c r="E53" s="219"/>
      <c r="F53" s="219"/>
      <c r="G53" s="219"/>
      <c r="H53" s="219"/>
      <c r="I53" s="219"/>
      <c r="J53" s="27"/>
      <c r="K53" s="221"/>
      <c r="L53" s="221"/>
      <c r="M53" s="221"/>
    </row>
    <row r="54" spans="1:24" s="90" customFormat="1" x14ac:dyDescent="0.35">
      <c r="A54" s="530"/>
      <c r="B54" s="531"/>
      <c r="C54" s="225"/>
      <c r="D54" s="219"/>
      <c r="E54" s="219"/>
      <c r="F54" s="219"/>
      <c r="G54" s="219"/>
      <c r="H54" s="219"/>
      <c r="I54" s="219"/>
      <c r="J54" s="27"/>
      <c r="K54" s="221"/>
      <c r="L54" s="221"/>
      <c r="M54" s="221"/>
    </row>
    <row r="55" spans="1:24" s="90" customFormat="1" ht="15" thickBot="1" x14ac:dyDescent="0.4">
      <c r="A55" s="530"/>
      <c r="B55" s="531"/>
      <c r="C55" s="229"/>
      <c r="D55" s="219"/>
      <c r="E55" s="219"/>
      <c r="F55" s="219"/>
      <c r="G55" s="219"/>
      <c r="H55" s="219"/>
      <c r="I55" s="219"/>
      <c r="J55" s="211"/>
      <c r="K55" s="221"/>
      <c r="L55" s="221"/>
      <c r="M55" s="221"/>
    </row>
    <row r="56" spans="1:24" ht="14.5" customHeight="1" thickBot="1" x14ac:dyDescent="0.4"/>
    <row r="57" spans="1:24" s="105" customFormat="1" ht="16.899999999999999" customHeight="1" thickBot="1" x14ac:dyDescent="0.4">
      <c r="A57" s="143" t="s">
        <v>594</v>
      </c>
      <c r="B57" s="143"/>
      <c r="C57" s="144">
        <f>SUM(J51:J55)</f>
        <v>0</v>
      </c>
      <c r="D57" s="143" t="s">
        <v>478</v>
      </c>
      <c r="E57" s="143"/>
      <c r="F57" s="143"/>
    </row>
    <row r="58" spans="1:24" ht="14.5" customHeight="1" x14ac:dyDescent="0.35">
      <c r="B58" s="69"/>
      <c r="C58" s="69"/>
      <c r="D58" s="69"/>
      <c r="E58" s="69"/>
      <c r="F58" s="69"/>
      <c r="X58" s="152"/>
    </row>
    <row r="59" spans="1:24" ht="27.65" customHeight="1" x14ac:dyDescent="0.35">
      <c r="A59" s="150" t="e" vm="13">
        <v>#VALUE!</v>
      </c>
      <c r="B59" s="91" t="s">
        <v>86</v>
      </c>
      <c r="C59" s="147"/>
    </row>
    <row r="60" spans="1:24" ht="14.5" customHeight="1" x14ac:dyDescent="0.35">
      <c r="A60" s="443" t="s">
        <v>753</v>
      </c>
      <c r="B60" s="443"/>
      <c r="C60" s="443"/>
      <c r="D60" s="443"/>
      <c r="E60" s="443"/>
      <c r="F60" s="443"/>
      <c r="G60" s="443"/>
      <c r="H60" s="443"/>
      <c r="I60" s="443"/>
      <c r="J60" s="443"/>
      <c r="K60" s="443"/>
      <c r="L60" s="443"/>
      <c r="M60" s="443"/>
    </row>
    <row r="61" spans="1:24" x14ac:dyDescent="0.35">
      <c r="A61" s="443"/>
      <c r="B61" s="443"/>
      <c r="C61" s="443"/>
      <c r="D61" s="443"/>
      <c r="E61" s="443"/>
      <c r="F61" s="443"/>
      <c r="G61" s="443"/>
      <c r="H61" s="443"/>
      <c r="I61" s="443"/>
      <c r="J61" s="443"/>
      <c r="K61" s="443"/>
      <c r="L61" s="443"/>
      <c r="M61" s="443"/>
    </row>
    <row r="62" spans="1:24" x14ac:dyDescent="0.35">
      <c r="A62" s="90" t="s">
        <v>575</v>
      </c>
      <c r="B62" s="90"/>
      <c r="C62" s="130"/>
      <c r="D62" s="90"/>
      <c r="E62" s="90"/>
      <c r="F62" s="90"/>
      <c r="G62" s="90"/>
      <c r="H62" s="205" t="s">
        <v>576</v>
      </c>
      <c r="I62" s="90"/>
      <c r="J62" s="90"/>
      <c r="K62" s="90"/>
      <c r="L62" s="90"/>
      <c r="M62" s="90"/>
    </row>
    <row r="63" spans="1:24" x14ac:dyDescent="0.35">
      <c r="C63" s="101"/>
    </row>
    <row r="64" spans="1:24" ht="28.9" customHeight="1" thickBot="1" x14ac:dyDescent="0.4">
      <c r="C64" s="11" t="s">
        <v>188</v>
      </c>
      <c r="E64" s="520" t="s">
        <v>261</v>
      </c>
      <c r="F64" s="521"/>
      <c r="G64" s="521"/>
      <c r="H64" s="521"/>
      <c r="I64" s="521"/>
      <c r="J64" s="522"/>
      <c r="K64" s="518" t="s">
        <v>264</v>
      </c>
      <c r="L64" s="518"/>
      <c r="M64" s="519"/>
    </row>
    <row r="65" spans="1:13" ht="58" x14ac:dyDescent="0.35">
      <c r="A65" s="526" t="s">
        <v>561</v>
      </c>
      <c r="B65" s="527" t="s">
        <v>11</v>
      </c>
      <c r="C65" s="13" t="s">
        <v>2</v>
      </c>
      <c r="D65" s="15" t="s">
        <v>12</v>
      </c>
      <c r="E65" s="15" t="s">
        <v>273</v>
      </c>
      <c r="F65" s="15" t="s">
        <v>279</v>
      </c>
      <c r="G65" s="15" t="s">
        <v>18</v>
      </c>
      <c r="H65" s="15" t="s">
        <v>277</v>
      </c>
      <c r="I65" s="15" t="s">
        <v>278</v>
      </c>
      <c r="J65" s="13" t="s">
        <v>833</v>
      </c>
      <c r="K65" s="71" t="s">
        <v>83</v>
      </c>
      <c r="L65" s="15" t="s">
        <v>84</v>
      </c>
      <c r="M65" s="15" t="s">
        <v>255</v>
      </c>
    </row>
    <row r="66" spans="1:13" s="230" customFormat="1" x14ac:dyDescent="0.35">
      <c r="A66" s="528" t="s">
        <v>562</v>
      </c>
      <c r="B66" s="529" t="s">
        <v>17</v>
      </c>
      <c r="C66" s="222" t="s">
        <v>130</v>
      </c>
      <c r="D66" s="214">
        <v>3</v>
      </c>
      <c r="E66" s="214">
        <v>250</v>
      </c>
      <c r="F66" s="214">
        <v>0.1</v>
      </c>
      <c r="G66" s="214">
        <v>1</v>
      </c>
      <c r="H66" s="214">
        <v>15</v>
      </c>
      <c r="I66" s="214">
        <v>9</v>
      </c>
      <c r="J66" s="238">
        <v>10</v>
      </c>
      <c r="K66" s="217" t="s">
        <v>265</v>
      </c>
      <c r="L66" s="214" t="s">
        <v>265</v>
      </c>
      <c r="M66" s="214" t="s">
        <v>265</v>
      </c>
    </row>
    <row r="67" spans="1:13" s="52" customFormat="1" ht="14.5" customHeight="1" x14ac:dyDescent="0.35">
      <c r="A67" s="530"/>
      <c r="B67" s="531"/>
      <c r="C67" s="225"/>
      <c r="D67" s="219"/>
      <c r="E67" s="219"/>
      <c r="F67" s="219"/>
      <c r="G67" s="219"/>
      <c r="H67" s="219"/>
      <c r="I67" s="219"/>
      <c r="J67" s="27"/>
      <c r="K67" s="221"/>
      <c r="L67" s="221"/>
      <c r="M67" s="221"/>
    </row>
    <row r="68" spans="1:13" s="52" customFormat="1" ht="14.5" customHeight="1" x14ac:dyDescent="0.35">
      <c r="A68" s="530"/>
      <c r="B68" s="531"/>
      <c r="C68" s="225"/>
      <c r="D68" s="219"/>
      <c r="E68" s="219"/>
      <c r="F68" s="219"/>
      <c r="G68" s="219"/>
      <c r="H68" s="219"/>
      <c r="I68" s="219"/>
      <c r="J68" s="27"/>
      <c r="K68" s="221"/>
      <c r="L68" s="221"/>
      <c r="M68" s="221"/>
    </row>
    <row r="69" spans="1:13" s="52" customFormat="1" ht="14.5" customHeight="1" x14ac:dyDescent="0.35">
      <c r="A69" s="530"/>
      <c r="B69" s="531"/>
      <c r="C69" s="225"/>
      <c r="D69" s="219"/>
      <c r="E69" s="219"/>
      <c r="F69" s="219"/>
      <c r="G69" s="219"/>
      <c r="H69" s="219"/>
      <c r="I69" s="219"/>
      <c r="J69" s="27"/>
      <c r="K69" s="221"/>
      <c r="L69" s="221"/>
      <c r="M69" s="221"/>
    </row>
    <row r="70" spans="1:13" s="52" customFormat="1" ht="14.5" customHeight="1" x14ac:dyDescent="0.35">
      <c r="A70" s="530"/>
      <c r="B70" s="531"/>
      <c r="C70" s="225"/>
      <c r="D70" s="219"/>
      <c r="E70" s="219"/>
      <c r="F70" s="219"/>
      <c r="G70" s="219"/>
      <c r="H70" s="219"/>
      <c r="I70" s="219"/>
      <c r="J70" s="27"/>
      <c r="K70" s="221"/>
      <c r="L70" s="221"/>
      <c r="M70" s="221"/>
    </row>
    <row r="71" spans="1:13" s="52" customFormat="1" ht="14.5" customHeight="1" thickBot="1" x14ac:dyDescent="0.4">
      <c r="A71" s="530"/>
      <c r="B71" s="531"/>
      <c r="C71" s="229"/>
      <c r="D71" s="219"/>
      <c r="E71" s="219"/>
      <c r="F71" s="219"/>
      <c r="G71" s="219"/>
      <c r="H71" s="219"/>
      <c r="I71" s="219"/>
      <c r="J71" s="211"/>
      <c r="K71" s="221"/>
      <c r="L71" s="221"/>
      <c r="M71" s="221"/>
    </row>
    <row r="72" spans="1:13" ht="14.5" customHeight="1" thickBot="1" x14ac:dyDescent="0.4"/>
    <row r="73" spans="1:13" s="105" customFormat="1" ht="16.899999999999999" customHeight="1" thickBot="1" x14ac:dyDescent="0.4">
      <c r="A73" s="143" t="s">
        <v>595</v>
      </c>
      <c r="B73" s="143"/>
      <c r="C73" s="144">
        <f>SUM(J67:J71)</f>
        <v>0</v>
      </c>
      <c r="D73" s="143" t="s">
        <v>478</v>
      </c>
    </row>
    <row r="74" spans="1:13" ht="14.5" customHeight="1" x14ac:dyDescent="0.35">
      <c r="B74" s="79"/>
      <c r="C74" s="79"/>
      <c r="D74" s="79"/>
    </row>
    <row r="75" spans="1:13" ht="27.65" customHeight="1" x14ac:dyDescent="0.35">
      <c r="A75" s="150" t="e" vm="14">
        <v>#VALUE!</v>
      </c>
      <c r="B75" s="537" t="s">
        <v>99</v>
      </c>
      <c r="C75" s="537"/>
      <c r="D75" s="537"/>
    </row>
    <row r="76" spans="1:13" s="90" customFormat="1" ht="14.65" customHeight="1" x14ac:dyDescent="0.35">
      <c r="A76" s="443" t="s">
        <v>754</v>
      </c>
      <c r="B76" s="443"/>
      <c r="C76" s="443"/>
      <c r="D76" s="443"/>
      <c r="E76" s="443"/>
      <c r="F76" s="443"/>
      <c r="G76" s="443"/>
      <c r="H76" s="443"/>
      <c r="I76" s="443"/>
      <c r="J76" s="443"/>
      <c r="K76" s="443"/>
      <c r="L76" s="443"/>
      <c r="M76" s="443"/>
    </row>
    <row r="77" spans="1:13" s="90" customFormat="1" ht="14.65" customHeight="1" x14ac:dyDescent="0.35">
      <c r="A77" s="443"/>
      <c r="B77" s="443"/>
      <c r="C77" s="443"/>
      <c r="D77" s="443"/>
      <c r="E77" s="443"/>
      <c r="F77" s="443"/>
      <c r="G77" s="443"/>
      <c r="H77" s="443"/>
      <c r="I77" s="443"/>
      <c r="J77" s="443"/>
      <c r="K77" s="443"/>
      <c r="L77" s="443"/>
      <c r="M77" s="443"/>
    </row>
    <row r="78" spans="1:13" s="90" customFormat="1" ht="14.65" customHeight="1" x14ac:dyDescent="0.35">
      <c r="A78" s="90" t="s">
        <v>161</v>
      </c>
      <c r="C78" s="130"/>
      <c r="E78" s="51"/>
      <c r="F78" s="51"/>
      <c r="G78" s="51"/>
      <c r="H78" s="51"/>
      <c r="I78" s="92"/>
    </row>
    <row r="79" spans="1:13" ht="14.5" customHeight="1" x14ac:dyDescent="0.35">
      <c r="C79" s="10" t="s">
        <v>188</v>
      </c>
      <c r="E79" s="22"/>
      <c r="F79" s="22"/>
      <c r="G79" s="22"/>
      <c r="H79" s="22"/>
      <c r="I79" s="43"/>
    </row>
    <row r="80" spans="1:13" ht="14.5" customHeight="1" thickBot="1" x14ac:dyDescent="0.4">
      <c r="C80" s="10" t="s">
        <v>188</v>
      </c>
      <c r="G80" s="22"/>
      <c r="H80" s="507" t="s">
        <v>87</v>
      </c>
      <c r="I80" s="508"/>
      <c r="J80" s="509"/>
      <c r="K80" s="507" t="s">
        <v>281</v>
      </c>
      <c r="L80" s="508"/>
      <c r="M80" s="509"/>
    </row>
    <row r="81" spans="1:13" ht="63" customHeight="1" x14ac:dyDescent="0.35">
      <c r="A81" s="512" t="s">
        <v>88</v>
      </c>
      <c r="B81" s="512"/>
      <c r="C81" s="512"/>
      <c r="D81" s="512"/>
      <c r="E81" s="513"/>
      <c r="F81" s="544" t="s">
        <v>2</v>
      </c>
      <c r="G81" s="545"/>
      <c r="H81" s="77" t="s">
        <v>257</v>
      </c>
      <c r="I81" s="25" t="s">
        <v>19</v>
      </c>
      <c r="J81" s="13" t="s">
        <v>280</v>
      </c>
      <c r="K81" s="510"/>
      <c r="L81" s="510"/>
      <c r="M81" s="511"/>
    </row>
    <row r="82" spans="1:13" s="90" customFormat="1" ht="14.5" customHeight="1" x14ac:dyDescent="0.35">
      <c r="A82" s="514" t="s">
        <v>89</v>
      </c>
      <c r="B82" s="514"/>
      <c r="C82" s="514"/>
      <c r="D82" s="514"/>
      <c r="E82" s="515"/>
      <c r="F82" s="516"/>
      <c r="G82" s="517"/>
      <c r="H82" s="154"/>
      <c r="I82" s="209"/>
      <c r="J82" s="27"/>
      <c r="K82" s="505"/>
      <c r="L82" s="505"/>
      <c r="M82" s="506"/>
    </row>
    <row r="83" spans="1:13" s="90" customFormat="1" ht="14.5" customHeight="1" x14ac:dyDescent="0.35">
      <c r="A83" s="538" t="s">
        <v>475</v>
      </c>
      <c r="B83" s="539"/>
      <c r="C83" s="539"/>
      <c r="D83" s="539"/>
      <c r="E83" s="540"/>
      <c r="F83" s="516"/>
      <c r="G83" s="517"/>
      <c r="H83" s="154"/>
      <c r="I83" s="209"/>
      <c r="J83" s="27"/>
      <c r="K83" s="504"/>
      <c r="L83" s="505"/>
      <c r="M83" s="506"/>
    </row>
    <row r="84" spans="1:13" s="90" customFormat="1" ht="14.5" customHeight="1" x14ac:dyDescent="0.35">
      <c r="A84" s="538" t="s">
        <v>785</v>
      </c>
      <c r="B84" s="539"/>
      <c r="C84" s="539"/>
      <c r="D84" s="539"/>
      <c r="E84" s="540"/>
      <c r="F84" s="516"/>
      <c r="G84" s="517"/>
      <c r="H84" s="154"/>
      <c r="I84" s="209"/>
      <c r="J84" s="27"/>
      <c r="K84" s="504"/>
      <c r="L84" s="505"/>
      <c r="M84" s="506"/>
    </row>
    <row r="85" spans="1:13" s="90" customFormat="1" ht="14.5" customHeight="1" x14ac:dyDescent="0.35">
      <c r="A85" s="514" t="s">
        <v>90</v>
      </c>
      <c r="B85" s="514"/>
      <c r="C85" s="514"/>
      <c r="D85" s="514"/>
      <c r="E85" s="515"/>
      <c r="F85" s="516"/>
      <c r="G85" s="517"/>
      <c r="H85" s="154"/>
      <c r="I85" s="209"/>
      <c r="J85" s="27"/>
      <c r="K85" s="504"/>
      <c r="L85" s="505"/>
      <c r="M85" s="506"/>
    </row>
    <row r="86" spans="1:13" s="90" customFormat="1" ht="14.5" customHeight="1" x14ac:dyDescent="0.35">
      <c r="A86" s="541"/>
      <c r="B86" s="542"/>
      <c r="C86" s="542"/>
      <c r="D86" s="542"/>
      <c r="E86" s="543"/>
      <c r="F86" s="516"/>
      <c r="G86" s="517"/>
      <c r="H86" s="154"/>
      <c r="I86" s="209"/>
      <c r="J86" s="27"/>
      <c r="K86" s="504"/>
      <c r="L86" s="505"/>
      <c r="M86" s="506"/>
    </row>
    <row r="87" spans="1:13" s="90" customFormat="1" ht="14.5" customHeight="1" x14ac:dyDescent="0.35">
      <c r="A87" s="541"/>
      <c r="B87" s="542"/>
      <c r="C87" s="542"/>
      <c r="D87" s="542"/>
      <c r="E87" s="543"/>
      <c r="F87" s="516"/>
      <c r="G87" s="517"/>
      <c r="H87" s="154"/>
      <c r="I87" s="209"/>
      <c r="J87" s="27"/>
      <c r="K87" s="504"/>
      <c r="L87" s="505"/>
      <c r="M87" s="506"/>
    </row>
    <row r="88" spans="1:13" s="90" customFormat="1" ht="14.5" customHeight="1" thickBot="1" x14ac:dyDescent="0.4">
      <c r="A88" s="530"/>
      <c r="B88" s="531"/>
      <c r="C88" s="531"/>
      <c r="D88" s="531"/>
      <c r="E88" s="517"/>
      <c r="F88" s="535"/>
      <c r="G88" s="536"/>
      <c r="H88" s="154"/>
      <c r="I88" s="209"/>
      <c r="J88" s="211"/>
      <c r="K88" s="504"/>
      <c r="L88" s="505"/>
      <c r="M88" s="506"/>
    </row>
    <row r="89" spans="1:13" ht="14.5" customHeight="1" thickBot="1" x14ac:dyDescent="0.4">
      <c r="B89" s="119"/>
      <c r="C89" s="119"/>
      <c r="D89" s="119"/>
      <c r="E89" s="119"/>
      <c r="F89" s="119"/>
    </row>
    <row r="90" spans="1:13" s="105" customFormat="1" ht="16.899999999999999" customHeight="1" thickBot="1" x14ac:dyDescent="0.4">
      <c r="A90" s="143" t="s">
        <v>596</v>
      </c>
      <c r="B90" s="143"/>
      <c r="C90" s="143"/>
      <c r="D90" s="144">
        <f>SUM(J82:J88)</f>
        <v>0</v>
      </c>
      <c r="E90" s="143" t="s">
        <v>478</v>
      </c>
    </row>
    <row r="91" spans="1:13" ht="14.5" customHeight="1" x14ac:dyDescent="0.35"/>
    <row r="92" spans="1:13" ht="14.5" customHeight="1" x14ac:dyDescent="0.35"/>
    <row r="93" spans="1:13" ht="14.5" customHeight="1" x14ac:dyDescent="0.35"/>
  </sheetData>
  <sheetProtection algorithmName="SHA-512" hashValue="xJsBkLF3Ut3XTfp8GvW8l45abT5G4NGHgGGlPk/UC/qWCR0hy3xA79OrnSob/oR1gkMfxTjVV2XPWIv7RMnE+w==" saltValue="rT+HYxuK/2ogxX287c2rAw==" spinCount="100000" sheet="1" objects="1" scenarios="1"/>
  <mergeCells count="78">
    <mergeCell ref="A71:B71"/>
    <mergeCell ref="A76:M77"/>
    <mergeCell ref="K82:M82"/>
    <mergeCell ref="K85:M85"/>
    <mergeCell ref="K86:M86"/>
    <mergeCell ref="A2:M2"/>
    <mergeCell ref="A12:B12"/>
    <mergeCell ref="A13:B13"/>
    <mergeCell ref="A26:B26"/>
    <mergeCell ref="A27:B27"/>
    <mergeCell ref="K6:M6"/>
    <mergeCell ref="F6:J6"/>
    <mergeCell ref="K20:M20"/>
    <mergeCell ref="F20:J20"/>
    <mergeCell ref="A53:B53"/>
    <mergeCell ref="A69:B69"/>
    <mergeCell ref="A65:B65"/>
    <mergeCell ref="A66:B66"/>
    <mergeCell ref="A67:B67"/>
    <mergeCell ref="A68:B68"/>
    <mergeCell ref="A70:B70"/>
    <mergeCell ref="A8:B8"/>
    <mergeCell ref="A9:B9"/>
    <mergeCell ref="A10:B10"/>
    <mergeCell ref="A11:B11"/>
    <mergeCell ref="A14:B14"/>
    <mergeCell ref="A21:B21"/>
    <mergeCell ref="A22:B22"/>
    <mergeCell ref="A23:B23"/>
    <mergeCell ref="A24:B24"/>
    <mergeCell ref="A25:B25"/>
    <mergeCell ref="A28:B28"/>
    <mergeCell ref="A36:B36"/>
    <mergeCell ref="A37:B37"/>
    <mergeCell ref="A35:B35"/>
    <mergeCell ref="A40:B40"/>
    <mergeCell ref="A38:B38"/>
    <mergeCell ref="A39:B39"/>
    <mergeCell ref="A41:B41"/>
    <mergeCell ref="F88:G88"/>
    <mergeCell ref="B75:D75"/>
    <mergeCell ref="A83:E83"/>
    <mergeCell ref="A84:E84"/>
    <mergeCell ref="A86:E86"/>
    <mergeCell ref="A87:E87"/>
    <mergeCell ref="A88:E88"/>
    <mergeCell ref="F83:G83"/>
    <mergeCell ref="F84:G84"/>
    <mergeCell ref="F86:G86"/>
    <mergeCell ref="F87:G87"/>
    <mergeCell ref="F81:G81"/>
    <mergeCell ref="F82:G82"/>
    <mergeCell ref="K48:M48"/>
    <mergeCell ref="E64:J64"/>
    <mergeCell ref="I4:K4"/>
    <mergeCell ref="D4:H4"/>
    <mergeCell ref="A7:B7"/>
    <mergeCell ref="K64:M64"/>
    <mergeCell ref="E48:J48"/>
    <mergeCell ref="A49:B49"/>
    <mergeCell ref="A50:B50"/>
    <mergeCell ref="A51:B51"/>
    <mergeCell ref="A52:B52"/>
    <mergeCell ref="A54:B54"/>
    <mergeCell ref="A55:B55"/>
    <mergeCell ref="A60:M61"/>
    <mergeCell ref="K34:M34"/>
    <mergeCell ref="E34:J34"/>
    <mergeCell ref="K88:M88"/>
    <mergeCell ref="K80:M81"/>
    <mergeCell ref="A81:E81"/>
    <mergeCell ref="H80:J80"/>
    <mergeCell ref="A82:E82"/>
    <mergeCell ref="A85:E85"/>
    <mergeCell ref="F85:G85"/>
    <mergeCell ref="K83:M83"/>
    <mergeCell ref="K84:M84"/>
    <mergeCell ref="K87:M87"/>
  </mergeCells>
  <dataValidations count="3">
    <dataValidation type="list" allowBlank="1" showInputMessage="1" showErrorMessage="1" sqref="D8:D14" xr:uid="{D848E0D0-80A4-4061-8F71-66FCEF4B6F2D}">
      <formula1>"Bouton simple,Double bouton (économie),Détection automatique (infrarouge),Tirette,Commande à pédale"</formula1>
    </dataValidation>
    <dataValidation type="list" allowBlank="1" showInputMessage="1" showErrorMessage="1" sqref="D22:D28" xr:uid="{3E4F0820-C479-4359-9463-F09A63778D00}">
      <formula1>"Chasse manuelle,Chasse temporisée,Chasse à détection (infra-rouge / présence),Chasse programmée / régulée"</formula1>
    </dataValidation>
    <dataValidation type="list" errorStyle="information" allowBlank="1" showInputMessage="1" showErrorMessage="1" errorTitle="Information" error="Cette source de fait pas partie de la pré-sélection." sqref="C8 C66 C22 C36 C50" xr:uid="{C9DCE1A5-BD0F-4414-B536-8026C8F00C47}">
      <formula1>#REF!</formula1>
    </dataValidation>
  </dataValidations>
  <hyperlinks>
    <hyperlink ref="A1" location="Recommandations!A22" tooltip="Recommandations" display="Recommandations!A22" xr:uid="{F6F0B774-6AB0-4FCB-8377-55BD2F4860D4}"/>
    <hyperlink ref="A18" location="Recommandations!A41" tooltip="Recommandations" display="Recommandations!A41" xr:uid="{9BAE0F7F-1252-4853-82DF-5B13D20E4C87}"/>
    <hyperlink ref="A32" location="Recommandations!A44" tooltip="Recommandations" display="Recommandations!A44" xr:uid="{96CEC819-AB67-41F7-96FE-4ACF007016F8}"/>
    <hyperlink ref="A45" location="Recommandations!A51" tooltip="Recommandations" display="Recommandations!A51" xr:uid="{03A43E31-D0E3-4E39-81D7-2866798FDD31}"/>
    <hyperlink ref="A75" location="Recommandations!A70" tooltip="Recommandations" display="Recommandations!A70" xr:uid="{DD87A2B6-4B5F-4EF4-9224-8995988CE7A2}"/>
    <hyperlink ref="A59" location="Recommandations!A62" tooltip="Recommandations" display="Recommandations!A62" xr:uid="{D25589F2-73A5-4A6C-8423-A33331B4145F}"/>
    <hyperlink ref="A4" location="Recommandations!A32" tooltip="Recommandations" display="Recommandations!A32" xr:uid="{626202FF-DA72-44BB-AD83-5AF6A509E383}"/>
    <hyperlink ref="H62" location="'4. Eau de service'!A84" tooltip="Cafétaria et cuisine" display="cf. 4. Eaux de services" xr:uid="{186FCF2F-BDB8-4F03-83DB-8BAAD47DC073}"/>
  </hyperlinks>
  <pageMargins left="0.70866141732283472" right="0.70866141732283472" top="0.74803149606299213" bottom="0.74803149606299213" header="0.31496062992125984" footer="0.31496062992125984"/>
  <pageSetup paperSize="8" scale="76" fitToHeight="0" orientation="landscape" r:id="rId1"/>
  <headerFooter>
    <oddFooter>&amp;LVersion 2025&amp;CStratégie de collecte des données – Audit de l’eau en entreprise_
Usage domestique&amp;R&amp;P</oddFooter>
  </headerFooter>
  <rowBreaks count="1" manualBreakCount="1">
    <brk id="43" max="16383" man="1"/>
  </rowBreaks>
  <ignoredErrors>
    <ignoredError sqref="D90"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formation" error="Cette source de fait pas partie de la pré-sélection." xr:uid="{4164E9C3-0E2D-4521-AB12-755D0DF76528}">
          <x14:formula1>
            <xm:f>'10. Synthèse Conso'!$X$30:$X$35</xm:f>
          </x14:formula1>
          <xm:sqref>C9:C14 C23:C28 F82:G88 C51:C55 C67:C71 C37:C41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CFD3-1788-4897-8ECB-F5991567B09F}">
  <sheetPr codeName="Sheet5">
    <pageSetUpPr fitToPage="1"/>
  </sheetPr>
  <dimension ref="A1:K114"/>
  <sheetViews>
    <sheetView showGridLines="0" topLeftCell="A25" zoomScaleNormal="100" zoomScaleSheetLayoutView="80" workbookViewId="0">
      <selection activeCell="C32" sqref="C32"/>
    </sheetView>
  </sheetViews>
  <sheetFormatPr baseColWidth="10" defaultColWidth="9.26953125" defaultRowHeight="14.5" x14ac:dyDescent="0.35"/>
  <cols>
    <col min="1" max="1" width="5.54296875" style="64" customWidth="1"/>
    <col min="2" max="2" width="17.453125" style="64" customWidth="1"/>
    <col min="3" max="3" width="25.26953125" style="64" customWidth="1"/>
    <col min="4" max="4" width="18.1796875" style="64" customWidth="1"/>
    <col min="5" max="5" width="17.1796875" style="64" customWidth="1"/>
    <col min="6" max="6" width="16.453125" style="64" customWidth="1"/>
    <col min="7" max="7" width="17.1796875" style="64" customWidth="1"/>
    <col min="8" max="8" width="16.453125" style="64" customWidth="1"/>
    <col min="9" max="11" width="22.7265625" style="64" customWidth="1"/>
    <col min="12" max="16384" width="9.26953125" style="64"/>
  </cols>
  <sheetData>
    <row r="1" spans="1:11" s="155" customFormat="1" ht="24.65" customHeight="1" x14ac:dyDescent="0.35">
      <c r="A1" s="63" t="e" vm="11">
        <v>#VALUE!</v>
      </c>
      <c r="B1" s="552" t="s">
        <v>770</v>
      </c>
      <c r="C1" s="552"/>
      <c r="D1" s="552"/>
      <c r="E1" s="552"/>
      <c r="F1" s="552"/>
      <c r="G1" s="552"/>
      <c r="H1" s="552"/>
      <c r="I1" s="552"/>
      <c r="J1" s="552"/>
      <c r="K1" s="552"/>
    </row>
    <row r="2" spans="1:11" s="90" customFormat="1" ht="39.65" customHeight="1" x14ac:dyDescent="0.35">
      <c r="A2" s="460" t="s">
        <v>282</v>
      </c>
      <c r="B2" s="460"/>
      <c r="C2" s="460"/>
      <c r="D2" s="460"/>
      <c r="E2" s="460"/>
      <c r="F2" s="460"/>
      <c r="G2" s="460"/>
      <c r="H2" s="460"/>
      <c r="I2" s="460"/>
      <c r="J2" s="460"/>
      <c r="K2" s="460"/>
    </row>
    <row r="3" spans="1:11" s="90" customFormat="1" ht="10.9" customHeight="1" x14ac:dyDescent="0.35">
      <c r="B3" s="28"/>
      <c r="C3" s="17"/>
      <c r="D3" s="17"/>
      <c r="E3" s="17"/>
      <c r="F3" s="17"/>
    </row>
    <row r="4" spans="1:11" ht="18.5" x14ac:dyDescent="0.35">
      <c r="A4" s="91" t="s">
        <v>771</v>
      </c>
    </row>
    <row r="5" spans="1:11" ht="15" thickBot="1" x14ac:dyDescent="0.4"/>
    <row r="6" spans="1:11" ht="17" thickBot="1" x14ac:dyDescent="0.4">
      <c r="A6" s="156" t="s">
        <v>777</v>
      </c>
      <c r="B6" s="156"/>
      <c r="C6" s="156"/>
      <c r="D6" s="156"/>
      <c r="E6" s="157"/>
      <c r="F6" s="64" t="s">
        <v>235</v>
      </c>
      <c r="G6" s="65"/>
    </row>
    <row r="7" spans="1:11" ht="9" customHeight="1" thickBot="1" x14ac:dyDescent="0.4">
      <c r="A7" s="156"/>
      <c r="B7" s="156"/>
      <c r="C7" s="156"/>
      <c r="D7" s="156"/>
      <c r="E7" s="90"/>
    </row>
    <row r="8" spans="1:11" ht="14.5" customHeight="1" thickBot="1" x14ac:dyDescent="0.4">
      <c r="A8" s="156" t="s">
        <v>778</v>
      </c>
      <c r="B8" s="156"/>
      <c r="C8" s="156"/>
      <c r="D8" s="156"/>
      <c r="E8" s="553"/>
      <c r="F8" s="554"/>
      <c r="G8" s="43"/>
    </row>
    <row r="9" spans="1:11" ht="14.5" customHeight="1" x14ac:dyDescent="0.35">
      <c r="G9" s="43"/>
    </row>
    <row r="10" spans="1:11" x14ac:dyDescent="0.35">
      <c r="E10" s="90"/>
    </row>
    <row r="11" spans="1:11" ht="27.65" customHeight="1" x14ac:dyDescent="0.35">
      <c r="A11" s="63" t="e" vm="11">
        <v>#VALUE!</v>
      </c>
      <c r="B11" s="91" t="s">
        <v>108</v>
      </c>
    </row>
    <row r="12" spans="1:11" ht="3" customHeight="1" x14ac:dyDescent="0.35">
      <c r="B12" s="158"/>
    </row>
    <row r="13" spans="1:11" ht="28.9" customHeight="1" thickBot="1" x14ac:dyDescent="0.4">
      <c r="B13" s="159"/>
      <c r="C13" s="10"/>
      <c r="E13" s="520" t="s">
        <v>283</v>
      </c>
      <c r="F13" s="521"/>
      <c r="G13" s="521"/>
      <c r="H13" s="532"/>
      <c r="I13" s="550" t="s">
        <v>264</v>
      </c>
      <c r="J13" s="518"/>
      <c r="K13" s="519"/>
    </row>
    <row r="14" spans="1:11" ht="74.5" customHeight="1" x14ac:dyDescent="0.35">
      <c r="A14" s="556" t="s">
        <v>11</v>
      </c>
      <c r="B14" s="557"/>
      <c r="C14" s="72" t="s">
        <v>2</v>
      </c>
      <c r="D14" s="15" t="s">
        <v>12</v>
      </c>
      <c r="E14" s="15" t="s">
        <v>273</v>
      </c>
      <c r="F14" s="15" t="s">
        <v>287</v>
      </c>
      <c r="G14" s="16" t="s">
        <v>286</v>
      </c>
      <c r="H14" s="13" t="s">
        <v>833</v>
      </c>
      <c r="I14" s="71" t="s">
        <v>284</v>
      </c>
      <c r="J14" s="15" t="s">
        <v>285</v>
      </c>
      <c r="K14" s="15" t="s">
        <v>255</v>
      </c>
    </row>
    <row r="15" spans="1:11" x14ac:dyDescent="0.35">
      <c r="A15" s="558" t="s">
        <v>786</v>
      </c>
      <c r="B15" s="559"/>
      <c r="C15" s="213" t="s">
        <v>477</v>
      </c>
      <c r="D15" s="214">
        <v>3</v>
      </c>
      <c r="E15" s="214">
        <v>250</v>
      </c>
      <c r="F15" s="214">
        <v>1</v>
      </c>
      <c r="G15" s="215">
        <v>15</v>
      </c>
      <c r="H15" s="216">
        <f>(D15*E15*F15*G15)/1000</f>
        <v>11.25</v>
      </c>
      <c r="I15" s="217" t="s">
        <v>265</v>
      </c>
      <c r="J15" s="214" t="s">
        <v>265</v>
      </c>
      <c r="K15" s="214" t="s">
        <v>265</v>
      </c>
    </row>
    <row r="16" spans="1:11" s="90" customFormat="1" ht="15" customHeight="1" x14ac:dyDescent="0.35">
      <c r="A16" s="560"/>
      <c r="B16" s="561"/>
      <c r="C16" s="206"/>
      <c r="D16" s="219"/>
      <c r="E16" s="219"/>
      <c r="F16" s="219"/>
      <c r="G16" s="220"/>
      <c r="H16" s="27"/>
      <c r="I16" s="221"/>
      <c r="J16" s="221"/>
      <c r="K16" s="221"/>
    </row>
    <row r="17" spans="1:11" s="90" customFormat="1" x14ac:dyDescent="0.35">
      <c r="A17" s="560"/>
      <c r="B17" s="561"/>
      <c r="C17" s="206"/>
      <c r="D17" s="219"/>
      <c r="E17" s="219"/>
      <c r="F17" s="219"/>
      <c r="G17" s="220"/>
      <c r="H17" s="27"/>
      <c r="I17" s="221"/>
      <c r="J17" s="221"/>
      <c r="K17" s="221"/>
    </row>
    <row r="18" spans="1:11" s="90" customFormat="1" x14ac:dyDescent="0.35">
      <c r="A18" s="560"/>
      <c r="B18" s="561"/>
      <c r="C18" s="206"/>
      <c r="D18" s="219"/>
      <c r="E18" s="219"/>
      <c r="F18" s="219"/>
      <c r="G18" s="220"/>
      <c r="H18" s="27"/>
      <c r="I18" s="221"/>
      <c r="J18" s="221"/>
      <c r="K18" s="221"/>
    </row>
    <row r="19" spans="1:11" s="90" customFormat="1" x14ac:dyDescent="0.35">
      <c r="A19" s="560"/>
      <c r="B19" s="561"/>
      <c r="C19" s="206"/>
      <c r="D19" s="219"/>
      <c r="E19" s="219"/>
      <c r="F19" s="219"/>
      <c r="G19" s="220"/>
      <c r="H19" s="27"/>
      <c r="I19" s="221"/>
      <c r="J19" s="221"/>
      <c r="K19" s="221"/>
    </row>
    <row r="20" spans="1:11" s="90" customFormat="1" ht="15" thickBot="1" x14ac:dyDescent="0.4">
      <c r="A20" s="560"/>
      <c r="B20" s="561"/>
      <c r="C20" s="229"/>
      <c r="D20" s="219"/>
      <c r="E20" s="219"/>
      <c r="F20" s="219"/>
      <c r="G20" s="220"/>
      <c r="H20" s="211"/>
      <c r="I20" s="221"/>
      <c r="J20" s="221"/>
      <c r="K20" s="221"/>
    </row>
    <row r="21" spans="1:11" ht="15" thickBot="1" x14ac:dyDescent="0.4">
      <c r="B21" s="158"/>
    </row>
    <row r="22" spans="1:11" ht="17" thickBot="1" x14ac:dyDescent="0.4">
      <c r="A22" s="69" t="s">
        <v>599</v>
      </c>
      <c r="B22" s="69"/>
      <c r="C22" s="144">
        <f>SUM(H16:H20)</f>
        <v>0</v>
      </c>
      <c r="D22" s="69" t="s">
        <v>574</v>
      </c>
    </row>
    <row r="24" spans="1:11" x14ac:dyDescent="0.35">
      <c r="B24" s="158"/>
    </row>
    <row r="25" spans="1:11" ht="27.65" customHeight="1" x14ac:dyDescent="0.35">
      <c r="A25" s="63" t="e" vm="11">
        <v>#VALUE!</v>
      </c>
      <c r="B25" s="91" t="s">
        <v>32</v>
      </c>
      <c r="D25" s="159"/>
      <c r="E25" s="10" t="s">
        <v>188</v>
      </c>
    </row>
    <row r="26" spans="1:11" ht="15" thickBot="1" x14ac:dyDescent="0.4">
      <c r="A26" s="69" t="s">
        <v>480</v>
      </c>
    </row>
    <row r="27" spans="1:11" ht="14.5" customHeight="1" thickBot="1" x14ac:dyDescent="0.4">
      <c r="A27" s="64" t="s">
        <v>481</v>
      </c>
      <c r="E27" s="553"/>
      <c r="F27" s="554"/>
      <c r="G27" s="68" t="s">
        <v>303</v>
      </c>
      <c r="H27" s="456"/>
      <c r="I27" s="456"/>
      <c r="J27" s="456"/>
      <c r="K27" s="456"/>
    </row>
    <row r="28" spans="1:11" ht="9" customHeight="1" thickBot="1" x14ac:dyDescent="0.4"/>
    <row r="29" spans="1:11" ht="17" thickBot="1" x14ac:dyDescent="0.4">
      <c r="A29" s="64" t="s">
        <v>482</v>
      </c>
      <c r="E29" s="157"/>
      <c r="F29" s="64" t="s">
        <v>235</v>
      </c>
    </row>
    <row r="30" spans="1:11" ht="38.5" customHeight="1" x14ac:dyDescent="0.35">
      <c r="A30" s="562" t="s">
        <v>483</v>
      </c>
      <c r="B30" s="562"/>
      <c r="C30" s="562"/>
      <c r="D30" s="562"/>
    </row>
    <row r="31" spans="1:11" ht="15" thickBot="1" x14ac:dyDescent="0.4">
      <c r="A31" s="555" t="s">
        <v>91</v>
      </c>
      <c r="B31" s="555"/>
    </row>
    <row r="32" spans="1:11" ht="14.5" customHeight="1" thickBot="1" x14ac:dyDescent="0.4">
      <c r="A32" s="64" t="s">
        <v>33</v>
      </c>
      <c r="E32" s="553"/>
      <c r="F32" s="554"/>
      <c r="G32" s="68" t="s">
        <v>303</v>
      </c>
      <c r="H32" s="456"/>
      <c r="I32" s="456"/>
      <c r="J32" s="456"/>
      <c r="K32" s="456"/>
    </row>
    <row r="33" spans="1:11" ht="9" customHeight="1" x14ac:dyDescent="0.35"/>
    <row r="34" spans="1:11" x14ac:dyDescent="0.35">
      <c r="A34" s="64" t="s">
        <v>162</v>
      </c>
      <c r="E34" s="160"/>
    </row>
    <row r="35" spans="1:11" x14ac:dyDescent="0.35">
      <c r="A35" s="20" t="s">
        <v>484</v>
      </c>
      <c r="E35" s="119"/>
      <c r="F35" s="119"/>
    </row>
    <row r="36" spans="1:11" ht="9" customHeight="1" x14ac:dyDescent="0.35">
      <c r="E36" s="119"/>
    </row>
    <row r="37" spans="1:11" x14ac:dyDescent="0.35">
      <c r="A37" s="64" t="s">
        <v>92</v>
      </c>
      <c r="E37" s="160"/>
    </row>
    <row r="38" spans="1:11" ht="9" customHeight="1" thickBot="1" x14ac:dyDescent="0.4"/>
    <row r="39" spans="1:11" ht="14.5" customHeight="1" thickBot="1" x14ac:dyDescent="0.4">
      <c r="A39" s="64" t="s">
        <v>288</v>
      </c>
      <c r="E39" s="157"/>
      <c r="F39" s="64" t="s">
        <v>235</v>
      </c>
    </row>
    <row r="40" spans="1:11" ht="9" customHeight="1" x14ac:dyDescent="0.35"/>
    <row r="41" spans="1:11" ht="14.65" customHeight="1" x14ac:dyDescent="0.35">
      <c r="A41" s="453" t="s">
        <v>163</v>
      </c>
      <c r="B41" s="453"/>
      <c r="C41" s="453"/>
      <c r="D41" s="453"/>
      <c r="E41" s="456"/>
      <c r="F41" s="456"/>
      <c r="G41" s="456"/>
      <c r="H41" s="456"/>
      <c r="I41" s="456"/>
      <c r="J41" s="456"/>
      <c r="K41" s="456"/>
    </row>
    <row r="42" spans="1:11" x14ac:dyDescent="0.35">
      <c r="A42" s="453"/>
      <c r="B42" s="453"/>
      <c r="C42" s="453"/>
      <c r="D42" s="453"/>
      <c r="E42" s="456"/>
      <c r="F42" s="456"/>
      <c r="G42" s="456"/>
      <c r="H42" s="456"/>
      <c r="I42" s="456"/>
      <c r="J42" s="456"/>
      <c r="K42" s="456"/>
    </row>
    <row r="43" spans="1:11" x14ac:dyDescent="0.35">
      <c r="A43" s="453"/>
      <c r="B43" s="453"/>
      <c r="C43" s="453"/>
      <c r="D43" s="453"/>
      <c r="E43" s="456"/>
      <c r="F43" s="456"/>
      <c r="G43" s="456"/>
      <c r="H43" s="456"/>
      <c r="I43" s="456"/>
      <c r="J43" s="456"/>
      <c r="K43" s="456"/>
    </row>
    <row r="44" spans="1:11" x14ac:dyDescent="0.35">
      <c r="A44" s="453"/>
      <c r="B44" s="453"/>
      <c r="C44" s="453"/>
      <c r="D44" s="453"/>
      <c r="E44" s="456"/>
      <c r="F44" s="456"/>
      <c r="G44" s="456"/>
      <c r="H44" s="456"/>
      <c r="I44" s="456"/>
      <c r="J44" s="456"/>
      <c r="K44" s="456"/>
    </row>
    <row r="45" spans="1:11" x14ac:dyDescent="0.35">
      <c r="A45" s="20" t="s">
        <v>755</v>
      </c>
    </row>
    <row r="46" spans="1:11" x14ac:dyDescent="0.35">
      <c r="A46" s="20"/>
    </row>
    <row r="47" spans="1:11" ht="27.65" customHeight="1" x14ac:dyDescent="0.35">
      <c r="A47" s="63" t="e" vm="11">
        <v>#VALUE!</v>
      </c>
      <c r="B47" s="91" t="s">
        <v>337</v>
      </c>
      <c r="F47" s="159"/>
      <c r="G47" s="10"/>
    </row>
    <row r="48" spans="1:11" ht="3" customHeight="1" x14ac:dyDescent="0.35"/>
    <row r="49" spans="1:11" x14ac:dyDescent="0.35">
      <c r="A49" s="64" t="s">
        <v>289</v>
      </c>
      <c r="E49" s="456"/>
      <c r="F49" s="456"/>
      <c r="G49" s="456"/>
      <c r="H49" s="456"/>
      <c r="I49" s="101"/>
      <c r="J49" s="101"/>
      <c r="K49" s="101"/>
    </row>
    <row r="50" spans="1:11" ht="14.5" customHeight="1" x14ac:dyDescent="0.35">
      <c r="A50" s="153" t="s">
        <v>290</v>
      </c>
    </row>
    <row r="51" spans="1:11" ht="9" customHeight="1" thickBot="1" x14ac:dyDescent="0.4">
      <c r="A51" s="153"/>
    </row>
    <row r="52" spans="1:11" ht="14.5" customHeight="1" thickBot="1" x14ac:dyDescent="0.4">
      <c r="A52" s="64" t="s">
        <v>292</v>
      </c>
      <c r="E52" s="553"/>
      <c r="F52" s="554"/>
      <c r="G52" s="68" t="s">
        <v>303</v>
      </c>
      <c r="H52" s="456"/>
      <c r="I52" s="456"/>
      <c r="J52" s="456"/>
      <c r="K52" s="456"/>
    </row>
    <row r="53" spans="1:11" ht="9" customHeight="1" thickBot="1" x14ac:dyDescent="0.4"/>
    <row r="54" spans="1:11" ht="17" thickBot="1" x14ac:dyDescent="0.4">
      <c r="A54" s="64" t="s">
        <v>485</v>
      </c>
      <c r="E54" s="157"/>
      <c r="F54" s="64" t="s">
        <v>235</v>
      </c>
      <c r="G54" s="65"/>
    </row>
    <row r="55" spans="1:11" ht="9" customHeight="1" x14ac:dyDescent="0.35"/>
    <row r="56" spans="1:11" x14ac:dyDescent="0.35">
      <c r="A56" s="64" t="s">
        <v>98</v>
      </c>
      <c r="E56" s="67"/>
    </row>
    <row r="57" spans="1:11" ht="9" customHeight="1" x14ac:dyDescent="0.35"/>
    <row r="58" spans="1:11" x14ac:dyDescent="0.35">
      <c r="A58" s="64" t="s">
        <v>291</v>
      </c>
      <c r="E58" s="67"/>
      <c r="F58" s="64" t="s">
        <v>101</v>
      </c>
    </row>
    <row r="59" spans="1:11" x14ac:dyDescent="0.35">
      <c r="A59" s="64" t="s">
        <v>486</v>
      </c>
    </row>
    <row r="60" spans="1:11" ht="9" customHeight="1" x14ac:dyDescent="0.35"/>
    <row r="61" spans="1:11" x14ac:dyDescent="0.35">
      <c r="A61" s="161" t="s">
        <v>93</v>
      </c>
      <c r="B61" s="20"/>
      <c r="C61" s="20"/>
      <c r="D61" s="20"/>
      <c r="E61" s="20"/>
      <c r="F61" s="20"/>
      <c r="G61" s="83"/>
    </row>
    <row r="62" spans="1:11" x14ac:dyDescent="0.35">
      <c r="A62" s="20" t="s">
        <v>94</v>
      </c>
      <c r="B62" s="20"/>
      <c r="C62" s="20"/>
      <c r="D62" s="20"/>
      <c r="E62" s="20"/>
      <c r="F62" s="20" t="s">
        <v>35</v>
      </c>
      <c r="G62" s="83"/>
    </row>
    <row r="63" spans="1:11" x14ac:dyDescent="0.35">
      <c r="A63" s="20" t="s">
        <v>95</v>
      </c>
      <c r="B63" s="20"/>
      <c r="C63" s="20"/>
      <c r="D63" s="20"/>
      <c r="E63" s="20"/>
      <c r="F63" s="20" t="s">
        <v>40</v>
      </c>
      <c r="G63" s="83"/>
    </row>
    <row r="64" spans="1:11" x14ac:dyDescent="0.35">
      <c r="A64" s="20" t="s">
        <v>36</v>
      </c>
      <c r="B64" s="20"/>
      <c r="C64" s="20"/>
      <c r="D64" s="20"/>
      <c r="E64" s="20"/>
      <c r="F64" s="20" t="s">
        <v>37</v>
      </c>
      <c r="G64" s="83"/>
    </row>
    <row r="65" spans="1:11" x14ac:dyDescent="0.35">
      <c r="A65" s="20" t="s">
        <v>38</v>
      </c>
      <c r="B65" s="20"/>
      <c r="C65" s="20"/>
      <c r="D65" s="20"/>
      <c r="E65" s="20"/>
      <c r="F65" s="20" t="s">
        <v>39</v>
      </c>
      <c r="G65" s="83"/>
    </row>
    <row r="66" spans="1:11" ht="15" thickBot="1" x14ac:dyDescent="0.4">
      <c r="A66" s="20"/>
      <c r="B66" s="20"/>
      <c r="C66" s="20"/>
      <c r="D66" s="20"/>
      <c r="E66" s="20"/>
      <c r="F66" s="20"/>
      <c r="G66" s="83"/>
    </row>
    <row r="67" spans="1:11" ht="14.5" customHeight="1" thickBot="1" x14ac:dyDescent="0.4">
      <c r="A67" s="64" t="s">
        <v>342</v>
      </c>
      <c r="E67" s="553"/>
      <c r="F67" s="554"/>
      <c r="G67" s="68" t="s">
        <v>303</v>
      </c>
      <c r="H67" s="456"/>
      <c r="I67" s="456"/>
      <c r="J67" s="456"/>
      <c r="K67" s="456"/>
    </row>
    <row r="68" spans="1:11" ht="9" customHeight="1" x14ac:dyDescent="0.35">
      <c r="A68" s="20"/>
      <c r="B68" s="20"/>
      <c r="C68" s="20"/>
      <c r="D68" s="20"/>
      <c r="E68" s="20"/>
      <c r="F68" s="20"/>
      <c r="G68" s="83"/>
    </row>
    <row r="69" spans="1:11" ht="14.5" customHeight="1" thickBot="1" x14ac:dyDescent="0.4">
      <c r="A69" s="443" t="s">
        <v>338</v>
      </c>
      <c r="B69" s="443"/>
      <c r="C69" s="443"/>
      <c r="D69" s="443"/>
      <c r="G69" s="83"/>
    </row>
    <row r="70" spans="1:11" ht="14.5" customHeight="1" thickBot="1" x14ac:dyDescent="0.4">
      <c r="A70" s="443"/>
      <c r="B70" s="443"/>
      <c r="C70" s="443"/>
      <c r="D70" s="443"/>
      <c r="E70" s="157"/>
      <c r="F70" s="64" t="s">
        <v>235</v>
      </c>
      <c r="G70" s="83"/>
    </row>
    <row r="71" spans="1:11" ht="9" customHeight="1" x14ac:dyDescent="0.35">
      <c r="A71" s="20"/>
      <c r="B71" s="20"/>
      <c r="C71" s="20"/>
      <c r="D71" s="20"/>
      <c r="E71" s="20"/>
      <c r="F71" s="20"/>
      <c r="G71" s="83"/>
    </row>
    <row r="72" spans="1:11" ht="15" customHeight="1" thickBot="1" x14ac:dyDescent="0.4">
      <c r="A72" s="443" t="s">
        <v>339</v>
      </c>
      <c r="B72" s="443"/>
      <c r="C72" s="443"/>
      <c r="D72" s="443"/>
      <c r="G72" s="162"/>
    </row>
    <row r="73" spans="1:11" ht="17" thickBot="1" x14ac:dyDescent="0.4">
      <c r="A73" s="443"/>
      <c r="B73" s="443"/>
      <c r="C73" s="443"/>
      <c r="D73" s="443"/>
      <c r="E73" s="157"/>
      <c r="F73" s="64" t="s">
        <v>235</v>
      </c>
      <c r="G73" s="162"/>
    </row>
    <row r="74" spans="1:11" x14ac:dyDescent="0.35">
      <c r="A74" s="93"/>
      <c r="B74" s="93"/>
      <c r="C74" s="93"/>
      <c r="D74" s="93"/>
      <c r="E74" s="90"/>
      <c r="G74" s="162"/>
    </row>
    <row r="75" spans="1:11" x14ac:dyDescent="0.35">
      <c r="B75" s="93"/>
      <c r="C75" s="93"/>
      <c r="D75" s="93"/>
      <c r="E75" s="93"/>
      <c r="F75" s="162"/>
      <c r="G75" s="162"/>
      <c r="H75" s="162"/>
    </row>
    <row r="76" spans="1:11" ht="27.65" customHeight="1" thickBot="1" x14ac:dyDescent="0.4">
      <c r="A76" s="163"/>
      <c r="B76" s="91" t="s">
        <v>34</v>
      </c>
    </row>
    <row r="77" spans="1:11" ht="15" customHeight="1" thickBot="1" x14ac:dyDescent="0.4">
      <c r="A77" s="64" t="s">
        <v>295</v>
      </c>
      <c r="E77" s="553"/>
      <c r="F77" s="554"/>
      <c r="G77" s="68" t="s">
        <v>303</v>
      </c>
      <c r="H77" s="456"/>
      <c r="I77" s="456"/>
      <c r="J77" s="456"/>
      <c r="K77" s="456"/>
    </row>
    <row r="78" spans="1:11" ht="3" customHeight="1" x14ac:dyDescent="0.35"/>
    <row r="79" spans="1:11" ht="14.65" customHeight="1" thickBot="1" x14ac:dyDescent="0.4">
      <c r="A79" s="453" t="s">
        <v>296</v>
      </c>
      <c r="B79" s="453"/>
      <c r="C79" s="453"/>
      <c r="D79" s="453"/>
      <c r="E79" s="119"/>
      <c r="F79" s="119"/>
    </row>
    <row r="80" spans="1:11" ht="17" thickBot="1" x14ac:dyDescent="0.4">
      <c r="A80" s="453"/>
      <c r="B80" s="453"/>
      <c r="C80" s="453"/>
      <c r="D80" s="453"/>
      <c r="E80" s="157"/>
      <c r="F80" s="64" t="s">
        <v>235</v>
      </c>
    </row>
    <row r="81" spans="1:11" ht="9" customHeight="1" x14ac:dyDescent="0.35"/>
    <row r="82" spans="1:11" ht="16.5" x14ac:dyDescent="0.35">
      <c r="A82" s="64" t="s">
        <v>41</v>
      </c>
      <c r="E82" s="160"/>
      <c r="F82" s="119"/>
      <c r="G82" s="119"/>
      <c r="H82" s="119" t="s">
        <v>577</v>
      </c>
      <c r="J82" s="160"/>
      <c r="K82" s="64" t="s">
        <v>235</v>
      </c>
    </row>
    <row r="83" spans="1:11" x14ac:dyDescent="0.35">
      <c r="F83" s="119"/>
      <c r="I83" s="68"/>
      <c r="J83" s="119"/>
      <c r="K83" s="119"/>
    </row>
    <row r="85" spans="1:11" ht="27.65" customHeight="1" x14ac:dyDescent="0.35">
      <c r="A85" s="63" t="e" vm="11">
        <v>#VALUE!</v>
      </c>
      <c r="B85" s="91" t="s">
        <v>148</v>
      </c>
      <c r="F85" s="159"/>
      <c r="G85" s="10"/>
    </row>
    <row r="86" spans="1:11" ht="3" customHeight="1" thickBot="1" x14ac:dyDescent="0.4"/>
    <row r="87" spans="1:11" ht="15" customHeight="1" thickBot="1" x14ac:dyDescent="0.4">
      <c r="A87" s="64" t="s">
        <v>293</v>
      </c>
      <c r="E87" s="553"/>
      <c r="F87" s="554"/>
      <c r="G87" s="68" t="s">
        <v>303</v>
      </c>
      <c r="H87" s="456"/>
      <c r="I87" s="456"/>
      <c r="J87" s="456"/>
      <c r="K87" s="456"/>
    </row>
    <row r="88" spans="1:11" ht="9" customHeight="1" thickBot="1" x14ac:dyDescent="0.4"/>
    <row r="89" spans="1:11" ht="17" thickBot="1" x14ac:dyDescent="0.4">
      <c r="A89" s="64" t="s">
        <v>756</v>
      </c>
      <c r="E89" s="157"/>
      <c r="F89" s="64" t="s">
        <v>235</v>
      </c>
      <c r="G89" s="68"/>
    </row>
    <row r="90" spans="1:11" x14ac:dyDescent="0.35">
      <c r="F90" s="90"/>
      <c r="H90" s="68"/>
    </row>
    <row r="92" spans="1:11" ht="27.65" customHeight="1" thickBot="1" x14ac:dyDescent="0.4">
      <c r="A92" s="63" t="e" vm="11">
        <v>#VALUE!</v>
      </c>
      <c r="B92" s="91" t="s">
        <v>42</v>
      </c>
      <c r="F92" s="159"/>
      <c r="G92" s="10"/>
    </row>
    <row r="93" spans="1:11" ht="15" customHeight="1" thickBot="1" x14ac:dyDescent="0.4">
      <c r="A93" s="64" t="s">
        <v>294</v>
      </c>
      <c r="E93" s="553"/>
      <c r="F93" s="554"/>
      <c r="G93" s="68" t="s">
        <v>303</v>
      </c>
      <c r="H93" s="456"/>
      <c r="I93" s="456"/>
      <c r="J93" s="456"/>
      <c r="K93" s="456"/>
    </row>
    <row r="94" spans="1:11" ht="9" customHeight="1" thickBot="1" x14ac:dyDescent="0.4">
      <c r="E94" s="79"/>
      <c r="F94" s="79"/>
      <c r="G94" s="79"/>
      <c r="H94" s="68"/>
      <c r="I94" s="68"/>
      <c r="J94" s="119"/>
    </row>
    <row r="95" spans="1:11" ht="17" thickBot="1" x14ac:dyDescent="0.4">
      <c r="A95" s="64" t="s">
        <v>297</v>
      </c>
      <c r="E95" s="157"/>
      <c r="F95" s="64" t="s">
        <v>235</v>
      </c>
    </row>
    <row r="96" spans="1:11" ht="9" customHeight="1" x14ac:dyDescent="0.35"/>
    <row r="97" spans="1:11" ht="14.5" customHeight="1" x14ac:dyDescent="0.35">
      <c r="A97" s="64" t="s">
        <v>164</v>
      </c>
      <c r="E97" s="67"/>
    </row>
    <row r="98" spans="1:11" x14ac:dyDescent="0.35">
      <c r="A98" s="20" t="s">
        <v>165</v>
      </c>
    </row>
    <row r="99" spans="1:11" ht="9" customHeight="1" x14ac:dyDescent="0.35"/>
    <row r="100" spans="1:11" x14ac:dyDescent="0.35">
      <c r="A100" s="64" t="s">
        <v>298</v>
      </c>
      <c r="E100" s="456"/>
      <c r="F100" s="456"/>
      <c r="G100" s="456"/>
      <c r="H100" s="456"/>
      <c r="I100" s="456"/>
    </row>
    <row r="101" spans="1:11" x14ac:dyDescent="0.35">
      <c r="A101" s="20" t="s">
        <v>299</v>
      </c>
    </row>
    <row r="102" spans="1:11" ht="9" customHeight="1" x14ac:dyDescent="0.35"/>
    <row r="103" spans="1:11" x14ac:dyDescent="0.35">
      <c r="A103" s="64" t="s">
        <v>43</v>
      </c>
      <c r="E103" s="456"/>
      <c r="F103" s="456"/>
      <c r="G103" s="456"/>
      <c r="H103" s="456"/>
      <c r="I103" s="456"/>
    </row>
    <row r="104" spans="1:11" s="20" customFormat="1" ht="14.5" customHeight="1" x14ac:dyDescent="0.35">
      <c r="A104" s="20" t="s">
        <v>300</v>
      </c>
    </row>
    <row r="105" spans="1:11" s="20" customFormat="1" ht="14.5" customHeight="1" x14ac:dyDescent="0.35"/>
    <row r="107" spans="1:11" ht="27.65" customHeight="1" x14ac:dyDescent="0.35">
      <c r="A107" s="63" t="e" vm="11">
        <v>#VALUE!</v>
      </c>
      <c r="B107" s="91" t="s">
        <v>104</v>
      </c>
      <c r="F107" s="159"/>
      <c r="G107" s="10"/>
    </row>
    <row r="108" spans="1:11" ht="20.25" customHeight="1" thickBot="1" x14ac:dyDescent="0.4">
      <c r="B108" s="158"/>
    </row>
    <row r="109" spans="1:11" ht="15" customHeight="1" thickBot="1" x14ac:dyDescent="0.4">
      <c r="A109" s="64" t="s">
        <v>301</v>
      </c>
      <c r="E109" s="553"/>
      <c r="F109" s="554"/>
      <c r="G109" s="68" t="s">
        <v>303</v>
      </c>
      <c r="H109" s="456"/>
      <c r="I109" s="456"/>
      <c r="J109" s="456"/>
      <c r="K109" s="456"/>
    </row>
    <row r="110" spans="1:11" ht="9" customHeight="1" thickBot="1" x14ac:dyDescent="0.4"/>
    <row r="111" spans="1:11" ht="17" thickBot="1" x14ac:dyDescent="0.4">
      <c r="A111" s="64" t="s">
        <v>302</v>
      </c>
      <c r="E111" s="157"/>
      <c r="F111" s="64" t="s">
        <v>235</v>
      </c>
    </row>
    <row r="113" spans="1:2" ht="27.65" customHeight="1" x14ac:dyDescent="0.35">
      <c r="A113" s="163"/>
      <c r="B113" s="91" t="s">
        <v>44</v>
      </c>
    </row>
    <row r="114" spans="1:2" x14ac:dyDescent="0.35">
      <c r="B114" s="164" t="s">
        <v>564</v>
      </c>
    </row>
  </sheetData>
  <sheetProtection algorithmName="SHA-512" hashValue="nv4hs4SKJYKnxJ+wXstmkH7LXJTzQSG3AL8pj35nj4/BoGaGMpfD/qaio8w6XOuE+x0ake08UOuJ+MfeiFG+kw==" saltValue="D/DVyRSuqTQUNLRU201vaQ==" spinCount="100000" sheet="1" objects="1" scenarios="1"/>
  <mergeCells count="38">
    <mergeCell ref="H109:K109"/>
    <mergeCell ref="E103:I103"/>
    <mergeCell ref="A2:K2"/>
    <mergeCell ref="A30:D30"/>
    <mergeCell ref="A41:D44"/>
    <mergeCell ref="H27:K27"/>
    <mergeCell ref="H32:K32"/>
    <mergeCell ref="E27:F27"/>
    <mergeCell ref="E32:F32"/>
    <mergeCell ref="H52:K52"/>
    <mergeCell ref="H67:K67"/>
    <mergeCell ref="H77:K77"/>
    <mergeCell ref="H87:K87"/>
    <mergeCell ref="H93:K93"/>
    <mergeCell ref="A79:D80"/>
    <mergeCell ref="E87:F87"/>
    <mergeCell ref="E77:F77"/>
    <mergeCell ref="E49:H49"/>
    <mergeCell ref="A69:D70"/>
    <mergeCell ref="A72:D73"/>
    <mergeCell ref="E67:F67"/>
    <mergeCell ref="E52:F52"/>
    <mergeCell ref="B1:K1"/>
    <mergeCell ref="I13:K13"/>
    <mergeCell ref="E13:H13"/>
    <mergeCell ref="E8:F8"/>
    <mergeCell ref="E109:F109"/>
    <mergeCell ref="E93:F93"/>
    <mergeCell ref="E100:I100"/>
    <mergeCell ref="E41:K44"/>
    <mergeCell ref="A31:B31"/>
    <mergeCell ref="A14:B14"/>
    <mergeCell ref="A15:B15"/>
    <mergeCell ref="A16:B16"/>
    <mergeCell ref="A17:B17"/>
    <mergeCell ref="A20:B20"/>
    <mergeCell ref="A18:B18"/>
    <mergeCell ref="A19:B19"/>
  </mergeCells>
  <dataValidations count="2">
    <dataValidation type="list" allowBlank="1" showInputMessage="1" showErrorMessage="1" sqref="E56 E82 F83 E97 E34 E37" xr:uid="{9B8E8ED1-09B6-4AE5-B393-7B24C7C9D2D6}">
      <formula1>"Oui,Non"</formula1>
    </dataValidation>
    <dataValidation type="list" errorStyle="information" allowBlank="1" showInputMessage="1" showErrorMessage="1" errorTitle="Information" error="Cette source de fait pas partie de la pré-sélection." sqref="E94 C15" xr:uid="{19D58264-4FAC-4A3B-9ADA-CBF2113C05C6}">
      <formula1>#REF!</formula1>
    </dataValidation>
  </dataValidations>
  <hyperlinks>
    <hyperlink ref="A1" location="Recommandations!A72" tooltip="Recommandations" display="Recommandations!A72" xr:uid="{2A3A4C1B-9F6D-4D49-9E58-C960088F3D4A}"/>
    <hyperlink ref="A11" location="Recommandations!A72" tooltip="Recommandations" display="Recommandations!A72" xr:uid="{57E94FE7-9AD2-4DBD-BE9F-274EA68C9CDB}"/>
    <hyperlink ref="A25" location="Recommandations!A72" tooltip="Recommandations" display="Recommandations!A72" xr:uid="{C7B973E7-9E44-4983-8100-7934AB410AC0}"/>
    <hyperlink ref="A47" location="Recommandations!A72" tooltip="Recommandations" display="Recommandations!A72" xr:uid="{2B7148B6-73BE-497B-8DEB-C2AA5C79759E}"/>
    <hyperlink ref="A85" location="Recommandations!A72" tooltip="Recommandations" display="Recommandations!A72" xr:uid="{3C89498A-A7AE-446B-8014-BFE8E98B440D}"/>
    <hyperlink ref="A92" location="Recommandations!A72" tooltip="Recommandations" display="Recommandations!A72" xr:uid="{ED51F54B-8DAD-47E7-99AB-B5855B8C7176}"/>
    <hyperlink ref="A107" location="Recommandations!A72" tooltip="Recommandations" display="Recommandations!A72" xr:uid="{20FDCD16-BB4D-4A3D-A069-279362B8D76B}"/>
    <hyperlink ref="B114" location="'6. Refroidissement'!A1" tooltip="Eaux de refroidissement" display="Cf. l'onglet 6. Eau de refroidissement" xr:uid="{D2C9B78A-112C-489B-8F0D-9F8E4388919D}"/>
  </hyperlinks>
  <pageMargins left="0.70866141732283472" right="0.70866141732283472" top="0.74803149606299213" bottom="0.74803149606299213" header="0.31496062992125984" footer="0.31496062992125984"/>
  <pageSetup paperSize="8" scale="95" fitToHeight="0" orientation="landscape" r:id="rId1"/>
  <headerFooter>
    <oddFooter>&amp;LVersion 2025&amp;CStratégie de collecte des données – Audit de l’eau en entreprise_
Eaux de Service&amp;R&amp;P</oddFooter>
  </headerFooter>
  <rowBreaks count="2" manualBreakCount="2">
    <brk id="30" max="16383" man="1"/>
    <brk id="82" max="16383" man="1"/>
  </rowBreaks>
  <drawing r:id="rId2"/>
  <legacyDrawing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Information" error="Cette source de fait pas partie de la pré-sélection." xr:uid="{BC3A4DD9-4D71-4DC6-B7BC-A00AA70DE9C7}">
          <x14:formula1>
            <xm:f>'10. Synthèse Conso'!$X$30:$X$36</xm:f>
          </x14:formula1>
          <xm:sqref>E8:F8 D16</xm:sqref>
        </x14:dataValidation>
        <x14:dataValidation type="list" errorStyle="information" allowBlank="1" showInputMessage="1" showErrorMessage="1" errorTitle="Information" error="Cette source de fait pas partie de la pré-sélection." xr:uid="{0F20A6B0-38C1-495E-A38C-F38952C8E22D}">
          <x14:formula1>
            <xm:f>'10. Synthèse Conso'!$X$30:$X$35</xm:f>
          </x14:formula1>
          <xm:sqref>C16:C20 E27:F27 E32:F32 E52:F52 E67:F67 E77:F77 E87:F87 E93:F93 E109:F109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B06D-0B88-4FAC-ACA9-0D7B6F19AB79}">
  <sheetPr codeName="Sheet6">
    <pageSetUpPr fitToPage="1"/>
  </sheetPr>
  <dimension ref="A1:M94"/>
  <sheetViews>
    <sheetView showGridLines="0" zoomScaleNormal="100" zoomScaleSheetLayoutView="70" workbookViewId="0">
      <selection activeCell="E10" sqref="E10"/>
    </sheetView>
  </sheetViews>
  <sheetFormatPr baseColWidth="10" defaultColWidth="9.26953125" defaultRowHeight="14.5" x14ac:dyDescent="0.35"/>
  <cols>
    <col min="1" max="1" width="5.54296875" style="64" customWidth="1"/>
    <col min="2" max="2" width="9.26953125" style="64"/>
    <col min="3" max="3" width="16" style="64" customWidth="1"/>
    <col min="4" max="4" width="24.54296875" style="64" customWidth="1"/>
    <col min="5" max="5" width="16.7265625" style="64" customWidth="1"/>
    <col min="6" max="6" width="19.26953125" style="64" customWidth="1"/>
    <col min="7" max="8" width="15.26953125" style="64" customWidth="1"/>
    <col min="9" max="9" width="16.7265625" style="64" customWidth="1"/>
    <col min="10" max="13" width="15.26953125" style="64" customWidth="1"/>
    <col min="14" max="16384" width="9.26953125" style="64"/>
  </cols>
  <sheetData>
    <row r="1" spans="1:13" ht="24.65" customHeight="1" x14ac:dyDescent="0.35">
      <c r="A1" s="428" t="s">
        <v>306</v>
      </c>
      <c r="B1" s="91"/>
      <c r="C1" s="91"/>
      <c r="D1" s="91"/>
      <c r="E1" s="91"/>
      <c r="F1" s="91"/>
      <c r="G1" s="91"/>
      <c r="H1" s="91"/>
      <c r="I1" s="91"/>
      <c r="J1" s="91"/>
      <c r="K1" s="91"/>
      <c r="L1" s="91"/>
      <c r="M1" s="91"/>
    </row>
    <row r="2" spans="1:13" ht="36.65" customHeight="1" x14ac:dyDescent="0.35">
      <c r="A2" s="584" t="s">
        <v>758</v>
      </c>
      <c r="B2" s="584"/>
      <c r="C2" s="584"/>
      <c r="D2" s="584"/>
      <c r="E2" s="584"/>
      <c r="F2" s="584"/>
      <c r="G2" s="584"/>
      <c r="H2" s="584"/>
      <c r="I2" s="584"/>
      <c r="J2" s="584"/>
      <c r="K2" s="584"/>
      <c r="L2" s="584"/>
      <c r="M2" s="584"/>
    </row>
    <row r="3" spans="1:13" s="90" customFormat="1" ht="10.9" customHeight="1" x14ac:dyDescent="0.35">
      <c r="B3" s="17"/>
      <c r="C3" s="17"/>
      <c r="D3" s="17"/>
      <c r="E3" s="17"/>
      <c r="F3" s="17"/>
      <c r="L3" s="176"/>
      <c r="M3" s="176"/>
    </row>
    <row r="4" spans="1:13" ht="27.65" customHeight="1" thickBot="1" x14ac:dyDescent="0.4">
      <c r="A4" s="63" t="e" vm="11">
        <v>#VALUE!</v>
      </c>
      <c r="B4" s="91" t="s">
        <v>49</v>
      </c>
      <c r="C4" s="69"/>
      <c r="D4" s="69"/>
    </row>
    <row r="5" spans="1:13" ht="17" thickBot="1" x14ac:dyDescent="0.4">
      <c r="A5" s="64" t="s">
        <v>307</v>
      </c>
      <c r="G5" s="157"/>
      <c r="H5" s="64" t="s">
        <v>256</v>
      </c>
    </row>
    <row r="6" spans="1:13" ht="14.5" customHeight="1" thickBot="1" x14ac:dyDescent="0.4">
      <c r="A6" s="165"/>
    </row>
    <row r="7" spans="1:13" ht="14.5" customHeight="1" thickBot="1" x14ac:dyDescent="0.4">
      <c r="A7" s="165" t="s">
        <v>757</v>
      </c>
      <c r="G7" s="553"/>
      <c r="H7" s="554"/>
      <c r="I7" s="68" t="s">
        <v>45</v>
      </c>
      <c r="J7" s="583"/>
      <c r="K7" s="583"/>
      <c r="L7" s="583"/>
      <c r="M7" s="583"/>
    </row>
    <row r="8" spans="1:13" ht="14.5" customHeight="1" x14ac:dyDescent="0.35">
      <c r="A8" s="165"/>
    </row>
    <row r="9" spans="1:13" x14ac:dyDescent="0.35">
      <c r="A9" s="165" t="s">
        <v>47</v>
      </c>
      <c r="G9" s="160"/>
    </row>
    <row r="10" spans="1:13" ht="14.5" customHeight="1" x14ac:dyDescent="0.35">
      <c r="A10" s="165"/>
    </row>
    <row r="11" spans="1:13" x14ac:dyDescent="0.35">
      <c r="A11" s="165" t="s">
        <v>46</v>
      </c>
      <c r="G11" s="160"/>
      <c r="I11" s="68" t="s">
        <v>45</v>
      </c>
      <c r="J11" s="583"/>
      <c r="K11" s="583"/>
      <c r="L11" s="583"/>
      <c r="M11" s="583"/>
    </row>
    <row r="12" spans="1:13" ht="14.5" customHeight="1" x14ac:dyDescent="0.35">
      <c r="A12" s="165"/>
    </row>
    <row r="13" spans="1:13" ht="16.5" x14ac:dyDescent="0.35">
      <c r="A13" s="165" t="s">
        <v>308</v>
      </c>
      <c r="G13" s="160"/>
      <c r="H13" s="64" t="s">
        <v>304</v>
      </c>
    </row>
    <row r="14" spans="1:13" x14ac:dyDescent="0.35">
      <c r="A14" s="20" t="s">
        <v>48</v>
      </c>
    </row>
    <row r="15" spans="1:13" ht="14.5" customHeight="1" x14ac:dyDescent="0.35">
      <c r="A15" s="83"/>
    </row>
    <row r="16" spans="1:13" ht="16.5" x14ac:dyDescent="0.35">
      <c r="A16" s="165" t="s">
        <v>312</v>
      </c>
      <c r="G16" s="101" t="s">
        <v>151</v>
      </c>
      <c r="H16" s="101"/>
      <c r="I16" s="101" t="s">
        <v>314</v>
      </c>
      <c r="J16" s="101"/>
      <c r="K16" s="101" t="s">
        <v>315</v>
      </c>
      <c r="L16" s="101"/>
      <c r="M16" s="64" t="s">
        <v>316</v>
      </c>
    </row>
    <row r="17" spans="1:13" ht="14.5" customHeight="1" x14ac:dyDescent="0.35">
      <c r="A17" s="566" t="s">
        <v>313</v>
      </c>
      <c r="B17" s="566"/>
      <c r="C17" s="566"/>
      <c r="D17" s="566"/>
      <c r="E17" s="566"/>
      <c r="F17" s="566"/>
      <c r="G17" s="160"/>
      <c r="H17" s="101"/>
      <c r="I17" s="160"/>
      <c r="K17" s="160"/>
      <c r="M17" s="160"/>
    </row>
    <row r="18" spans="1:13" x14ac:dyDescent="0.35">
      <c r="A18" s="566"/>
      <c r="B18" s="566"/>
      <c r="C18" s="566"/>
      <c r="D18" s="566"/>
      <c r="E18" s="566"/>
      <c r="F18" s="566"/>
      <c r="G18" s="64" t="s">
        <v>68</v>
      </c>
      <c r="I18" s="64" t="s">
        <v>4</v>
      </c>
      <c r="K18" s="64" t="s">
        <v>5</v>
      </c>
      <c r="M18" s="64" t="s">
        <v>70</v>
      </c>
    </row>
    <row r="19" spans="1:13" x14ac:dyDescent="0.35">
      <c r="G19" s="160"/>
      <c r="H19" s="101"/>
      <c r="I19" s="160"/>
      <c r="K19" s="160"/>
      <c r="M19" s="160"/>
    </row>
    <row r="20" spans="1:13" x14ac:dyDescent="0.35">
      <c r="G20" s="90" t="s">
        <v>152</v>
      </c>
      <c r="I20" s="64" t="s">
        <v>153</v>
      </c>
      <c r="K20" s="64" t="s">
        <v>154</v>
      </c>
      <c r="M20" s="64" t="s">
        <v>155</v>
      </c>
    </row>
    <row r="21" spans="1:13" x14ac:dyDescent="0.35">
      <c r="G21" s="160"/>
      <c r="H21" s="101"/>
      <c r="I21" s="160"/>
      <c r="K21" s="160"/>
      <c r="M21" s="160"/>
    </row>
    <row r="23" spans="1:13" x14ac:dyDescent="0.35">
      <c r="A23" s="64" t="s">
        <v>156</v>
      </c>
      <c r="G23" s="456"/>
      <c r="H23" s="456"/>
      <c r="I23" s="68" t="s">
        <v>45</v>
      </c>
      <c r="J23" s="583"/>
      <c r="K23" s="583"/>
      <c r="L23" s="583"/>
      <c r="M23" s="583"/>
    </row>
    <row r="24" spans="1:13" x14ac:dyDescent="0.35">
      <c r="A24" s="20" t="s">
        <v>309</v>
      </c>
    </row>
    <row r="25" spans="1:13" x14ac:dyDescent="0.35">
      <c r="A25" s="20" t="s">
        <v>310</v>
      </c>
    </row>
    <row r="26" spans="1:13" x14ac:dyDescent="0.35">
      <c r="H26" s="162"/>
    </row>
    <row r="27" spans="1:13" x14ac:dyDescent="0.35">
      <c r="A27" s="64" t="s">
        <v>167</v>
      </c>
      <c r="H27" s="119"/>
      <c r="I27" s="119"/>
    </row>
    <row r="28" spans="1:13" ht="3" customHeight="1" x14ac:dyDescent="0.35">
      <c r="H28" s="119"/>
      <c r="I28" s="119"/>
    </row>
    <row r="29" spans="1:13" x14ac:dyDescent="0.35">
      <c r="B29" s="64" t="s">
        <v>50</v>
      </c>
      <c r="G29" s="456"/>
      <c r="H29" s="456"/>
      <c r="I29" s="119"/>
    </row>
    <row r="30" spans="1:13" ht="3" customHeight="1" x14ac:dyDescent="0.35">
      <c r="G30" s="101"/>
      <c r="H30" s="101"/>
      <c r="I30" s="119"/>
    </row>
    <row r="31" spans="1:13" x14ac:dyDescent="0.35">
      <c r="B31" s="64" t="s">
        <v>51</v>
      </c>
      <c r="G31" s="456"/>
      <c r="H31" s="456"/>
      <c r="I31" s="119"/>
    </row>
    <row r="32" spans="1:13" ht="3" customHeight="1" x14ac:dyDescent="0.35">
      <c r="G32" s="101"/>
      <c r="H32" s="101"/>
      <c r="I32" s="119"/>
    </row>
    <row r="33" spans="1:13" x14ac:dyDescent="0.35">
      <c r="B33" s="64" t="s">
        <v>52</v>
      </c>
      <c r="G33" s="456"/>
      <c r="H33" s="456"/>
      <c r="I33" s="119"/>
    </row>
    <row r="34" spans="1:13" ht="14.65" customHeight="1" x14ac:dyDescent="0.35">
      <c r="H34" s="119"/>
      <c r="I34" s="119"/>
    </row>
    <row r="35" spans="1:13" x14ac:dyDescent="0.35">
      <c r="A35" s="64" t="s">
        <v>105</v>
      </c>
      <c r="G35" s="457"/>
      <c r="H35" s="457"/>
      <c r="I35" s="457"/>
      <c r="J35" s="457"/>
      <c r="K35" s="457"/>
      <c r="L35" s="457"/>
      <c r="M35" s="457"/>
    </row>
    <row r="36" spans="1:13" x14ac:dyDescent="0.35">
      <c r="A36" s="20" t="s">
        <v>311</v>
      </c>
      <c r="G36" s="457"/>
      <c r="H36" s="457"/>
      <c r="I36" s="457"/>
      <c r="J36" s="457"/>
      <c r="K36" s="457"/>
      <c r="L36" s="457"/>
      <c r="M36" s="457"/>
    </row>
    <row r="38" spans="1:13" x14ac:dyDescent="0.35">
      <c r="A38" s="64" t="s">
        <v>323</v>
      </c>
      <c r="G38" s="119"/>
      <c r="H38" s="101"/>
      <c r="I38" s="101"/>
      <c r="J38" s="101"/>
      <c r="K38" s="101"/>
      <c r="L38" s="101"/>
      <c r="M38" s="101"/>
    </row>
    <row r="39" spans="1:13" ht="14.5" customHeight="1" x14ac:dyDescent="0.35">
      <c r="A39" s="582" t="s">
        <v>168</v>
      </c>
      <c r="B39" s="582"/>
      <c r="C39" s="582"/>
      <c r="D39" s="582"/>
      <c r="E39" s="582"/>
      <c r="F39" s="111" t="s">
        <v>317</v>
      </c>
      <c r="G39" s="456"/>
      <c r="H39" s="456"/>
      <c r="I39" s="456"/>
      <c r="J39" s="101"/>
      <c r="K39" s="101"/>
      <c r="L39" s="101"/>
      <c r="M39" s="101"/>
    </row>
    <row r="40" spans="1:13" ht="9" customHeight="1" x14ac:dyDescent="0.35">
      <c r="A40" s="582"/>
      <c r="B40" s="582"/>
      <c r="C40" s="582"/>
      <c r="D40" s="582"/>
      <c r="E40" s="582"/>
      <c r="F40" s="111"/>
      <c r="G40" s="101"/>
      <c r="H40" s="101"/>
      <c r="I40" s="101"/>
      <c r="J40" s="101"/>
      <c r="K40" s="101"/>
      <c r="L40" s="101"/>
      <c r="M40" s="101"/>
    </row>
    <row r="41" spans="1:13" ht="14.5" customHeight="1" x14ac:dyDescent="0.35">
      <c r="A41" s="582"/>
      <c r="B41" s="582"/>
      <c r="C41" s="582"/>
      <c r="D41" s="582"/>
      <c r="E41" s="582"/>
      <c r="F41" s="111" t="s">
        <v>318</v>
      </c>
      <c r="G41" s="456"/>
      <c r="H41" s="456"/>
      <c r="I41" s="456"/>
      <c r="J41" s="101"/>
      <c r="K41" s="101"/>
      <c r="L41" s="101"/>
      <c r="M41" s="101"/>
    </row>
    <row r="42" spans="1:13" ht="9" customHeight="1" x14ac:dyDescent="0.35">
      <c r="A42" s="582"/>
      <c r="B42" s="582"/>
      <c r="C42" s="582"/>
      <c r="D42" s="582"/>
      <c r="E42" s="582"/>
      <c r="F42" s="111"/>
      <c r="G42" s="101"/>
      <c r="H42" s="101"/>
      <c r="I42" s="101"/>
      <c r="J42" s="101"/>
      <c r="K42" s="101"/>
      <c r="L42" s="101"/>
      <c r="M42" s="101"/>
    </row>
    <row r="43" spans="1:13" ht="14.5" customHeight="1" x14ac:dyDescent="0.35">
      <c r="A43" s="582"/>
      <c r="B43" s="582"/>
      <c r="C43" s="582"/>
      <c r="D43" s="582"/>
      <c r="E43" s="582"/>
      <c r="F43" s="111" t="s">
        <v>319</v>
      </c>
      <c r="G43" s="456"/>
      <c r="H43" s="456"/>
      <c r="I43" s="456"/>
      <c r="J43" s="101"/>
      <c r="K43" s="101"/>
      <c r="L43" s="101"/>
      <c r="M43" s="101"/>
    </row>
    <row r="44" spans="1:13" ht="9" customHeight="1" x14ac:dyDescent="0.35">
      <c r="B44" s="122"/>
      <c r="C44" s="122"/>
      <c r="D44" s="122"/>
      <c r="E44" s="122"/>
      <c r="F44" s="130"/>
      <c r="G44" s="119"/>
      <c r="H44" s="101"/>
      <c r="I44" s="101"/>
      <c r="J44" s="101"/>
      <c r="K44" s="101"/>
      <c r="L44" s="101"/>
      <c r="M44" s="101"/>
    </row>
    <row r="45" spans="1:13" ht="14.5" customHeight="1" x14ac:dyDescent="0.35">
      <c r="B45" s="122"/>
      <c r="C45" s="122"/>
      <c r="D45" s="122"/>
      <c r="E45" s="577" t="s">
        <v>320</v>
      </c>
      <c r="F45" s="577"/>
      <c r="G45" s="457"/>
      <c r="H45" s="457"/>
      <c r="I45" s="457"/>
      <c r="J45" s="457"/>
      <c r="K45" s="457"/>
      <c r="L45" s="457"/>
      <c r="M45" s="457"/>
    </row>
    <row r="46" spans="1:13" ht="14.5" customHeight="1" x14ac:dyDescent="0.35">
      <c r="B46" s="578" t="s">
        <v>321</v>
      </c>
      <c r="C46" s="578"/>
      <c r="D46" s="578"/>
      <c r="E46" s="578"/>
      <c r="F46" s="578"/>
      <c r="G46" s="457"/>
      <c r="H46" s="457"/>
      <c r="I46" s="457"/>
      <c r="J46" s="457"/>
      <c r="K46" s="457"/>
      <c r="L46" s="457"/>
      <c r="M46" s="457"/>
    </row>
    <row r="47" spans="1:13" ht="14.5" customHeight="1" x14ac:dyDescent="0.35">
      <c r="B47" s="177"/>
      <c r="C47" s="177"/>
      <c r="D47" s="177"/>
      <c r="E47" s="177"/>
      <c r="F47" s="177"/>
    </row>
    <row r="48" spans="1:13" ht="7" customHeight="1" x14ac:dyDescent="0.35">
      <c r="B48" s="178"/>
      <c r="C48" s="178"/>
      <c r="D48" s="178"/>
      <c r="E48" s="178"/>
      <c r="F48" s="178"/>
      <c r="G48" s="178"/>
      <c r="H48" s="119"/>
      <c r="I48" s="119"/>
      <c r="J48" s="119"/>
      <c r="K48" s="119"/>
      <c r="L48" s="119"/>
      <c r="M48" s="119"/>
    </row>
    <row r="49" spans="1:13" ht="27.65" customHeight="1" x14ac:dyDescent="0.35">
      <c r="A49" s="63" t="e" vm="11">
        <v>#VALUE!</v>
      </c>
      <c r="B49" s="91" t="s">
        <v>53</v>
      </c>
    </row>
    <row r="50" spans="1:13" ht="15" thickBot="1" x14ac:dyDescent="0.4">
      <c r="A50" s="166" t="s">
        <v>59</v>
      </c>
      <c r="B50" s="165"/>
    </row>
    <row r="51" spans="1:13" ht="14.65" customHeight="1" x14ac:dyDescent="0.35">
      <c r="B51" s="165"/>
      <c r="D51" s="580" t="s">
        <v>2</v>
      </c>
      <c r="E51" s="579" t="s">
        <v>56</v>
      </c>
      <c r="F51" s="576" t="s">
        <v>57</v>
      </c>
      <c r="G51" s="576" t="s">
        <v>305</v>
      </c>
      <c r="H51" s="576" t="s">
        <v>55</v>
      </c>
      <c r="I51" s="590" t="s">
        <v>322</v>
      </c>
      <c r="J51" s="576" t="s">
        <v>54</v>
      </c>
      <c r="K51" s="586" t="s">
        <v>103</v>
      </c>
      <c r="L51" s="587"/>
      <c r="M51" s="576" t="s">
        <v>58</v>
      </c>
    </row>
    <row r="52" spans="1:13" ht="30" customHeight="1" x14ac:dyDescent="0.35">
      <c r="B52" s="165"/>
      <c r="D52" s="581"/>
      <c r="E52" s="579"/>
      <c r="F52" s="576"/>
      <c r="G52" s="576"/>
      <c r="H52" s="576"/>
      <c r="I52" s="591"/>
      <c r="J52" s="576"/>
      <c r="K52" s="588"/>
      <c r="L52" s="589"/>
      <c r="M52" s="576"/>
    </row>
    <row r="53" spans="1:13" ht="14.5" customHeight="1" x14ac:dyDescent="0.35">
      <c r="A53" s="567" t="s">
        <v>328</v>
      </c>
      <c r="B53" s="568"/>
      <c r="C53" s="569"/>
      <c r="D53" s="206"/>
      <c r="E53" s="239"/>
      <c r="F53" s="240"/>
      <c r="G53" s="240"/>
      <c r="H53" s="240"/>
      <c r="I53" s="241"/>
      <c r="J53" s="240"/>
      <c r="K53" s="563"/>
      <c r="L53" s="564"/>
      <c r="M53" s="240"/>
    </row>
    <row r="54" spans="1:13" ht="14.5" customHeight="1" x14ac:dyDescent="0.35">
      <c r="A54" s="567" t="s">
        <v>334</v>
      </c>
      <c r="B54" s="568"/>
      <c r="C54" s="569"/>
      <c r="D54" s="206"/>
      <c r="E54" s="239"/>
      <c r="F54" s="240"/>
      <c r="G54" s="240"/>
      <c r="H54" s="240"/>
      <c r="I54" s="241"/>
      <c r="J54" s="240"/>
      <c r="K54" s="563"/>
      <c r="L54" s="564"/>
      <c r="M54" s="240"/>
    </row>
    <row r="55" spans="1:13" ht="14.5" customHeight="1" x14ac:dyDescent="0.35">
      <c r="A55" s="567" t="s">
        <v>329</v>
      </c>
      <c r="B55" s="568"/>
      <c r="C55" s="569"/>
      <c r="D55" s="206"/>
      <c r="E55" s="239"/>
      <c r="F55" s="240"/>
      <c r="G55" s="240"/>
      <c r="H55" s="240"/>
      <c r="I55" s="241"/>
      <c r="J55" s="240"/>
      <c r="K55" s="563"/>
      <c r="L55" s="564"/>
      <c r="M55" s="240"/>
    </row>
    <row r="56" spans="1:13" ht="14.5" customHeight="1" x14ac:dyDescent="0.35">
      <c r="A56" s="567" t="s">
        <v>330</v>
      </c>
      <c r="B56" s="568"/>
      <c r="C56" s="569"/>
      <c r="D56" s="206"/>
      <c r="E56" s="239"/>
      <c r="F56" s="240"/>
      <c r="G56" s="240"/>
      <c r="H56" s="240"/>
      <c r="I56" s="241"/>
      <c r="J56" s="240"/>
      <c r="K56" s="563"/>
      <c r="L56" s="564"/>
      <c r="M56" s="240"/>
    </row>
    <row r="57" spans="1:13" ht="13.9" customHeight="1" x14ac:dyDescent="0.35">
      <c r="A57" s="567" t="s">
        <v>331</v>
      </c>
      <c r="B57" s="568"/>
      <c r="C57" s="569"/>
      <c r="D57" s="206"/>
      <c r="E57" s="239"/>
      <c r="F57" s="240"/>
      <c r="G57" s="240"/>
      <c r="H57" s="240"/>
      <c r="I57" s="241"/>
      <c r="J57" s="240"/>
      <c r="K57" s="563"/>
      <c r="L57" s="564"/>
      <c r="M57" s="240"/>
    </row>
    <row r="58" spans="1:13" x14ac:dyDescent="0.35">
      <c r="A58" s="567" t="s">
        <v>332</v>
      </c>
      <c r="B58" s="568"/>
      <c r="C58" s="569"/>
      <c r="D58" s="206"/>
      <c r="E58" s="239"/>
      <c r="F58" s="240"/>
      <c r="G58" s="240"/>
      <c r="H58" s="240"/>
      <c r="I58" s="241"/>
      <c r="J58" s="240"/>
      <c r="K58" s="563"/>
      <c r="L58" s="564"/>
      <c r="M58" s="240"/>
    </row>
    <row r="59" spans="1:13" ht="28.9" customHeight="1" x14ac:dyDescent="0.35">
      <c r="A59" s="570" t="s">
        <v>333</v>
      </c>
      <c r="B59" s="571"/>
      <c r="C59" s="572"/>
      <c r="D59" s="206"/>
      <c r="E59" s="239"/>
      <c r="F59" s="240"/>
      <c r="G59" s="240"/>
      <c r="H59" s="240"/>
      <c r="I59" s="241"/>
      <c r="J59" s="240"/>
      <c r="K59" s="563"/>
      <c r="L59" s="564"/>
      <c r="M59" s="240"/>
    </row>
    <row r="60" spans="1:13" x14ac:dyDescent="0.35">
      <c r="A60" s="573"/>
      <c r="B60" s="574"/>
      <c r="C60" s="575"/>
      <c r="D60" s="242"/>
      <c r="E60" s="239"/>
      <c r="F60" s="240"/>
      <c r="G60" s="240"/>
      <c r="H60" s="240"/>
      <c r="I60" s="241"/>
      <c r="J60" s="240"/>
      <c r="K60" s="563"/>
      <c r="L60" s="564"/>
      <c r="M60" s="240"/>
    </row>
    <row r="61" spans="1:13" ht="15" thickBot="1" x14ac:dyDescent="0.4">
      <c r="A61" s="573"/>
      <c r="B61" s="574"/>
      <c r="C61" s="575"/>
      <c r="D61" s="243"/>
      <c r="E61" s="239"/>
      <c r="F61" s="240"/>
      <c r="G61" s="240"/>
      <c r="H61" s="240"/>
      <c r="I61" s="403"/>
      <c r="J61" s="240"/>
      <c r="K61" s="563"/>
      <c r="L61" s="564"/>
      <c r="M61" s="240"/>
    </row>
    <row r="62" spans="1:13" x14ac:dyDescent="0.35">
      <c r="A62" s="167" t="s">
        <v>324</v>
      </c>
      <c r="C62" s="167"/>
      <c r="D62" s="119"/>
      <c r="E62" s="19"/>
      <c r="F62" s="119"/>
      <c r="G62" s="119"/>
      <c r="H62" s="119"/>
      <c r="I62" s="119"/>
      <c r="J62" s="119"/>
      <c r="K62" s="119"/>
      <c r="L62" s="119"/>
      <c r="M62" s="119"/>
    </row>
    <row r="63" spans="1:13" x14ac:dyDescent="0.35">
      <c r="A63" s="168" t="s">
        <v>325</v>
      </c>
      <c r="C63" s="168"/>
      <c r="D63" s="20"/>
      <c r="E63" s="19"/>
      <c r="F63" s="119"/>
      <c r="G63" s="119"/>
      <c r="H63" s="119"/>
      <c r="I63" s="119"/>
      <c r="J63" s="119"/>
      <c r="K63" s="119"/>
      <c r="L63" s="119"/>
      <c r="M63" s="119"/>
    </row>
    <row r="64" spans="1:13" x14ac:dyDescent="0.35">
      <c r="A64" s="168" t="s">
        <v>326</v>
      </c>
      <c r="C64" s="168"/>
      <c r="D64" s="20"/>
      <c r="E64" s="19"/>
      <c r="F64" s="119"/>
      <c r="G64" s="119"/>
      <c r="H64" s="119"/>
      <c r="I64" s="119"/>
      <c r="J64" s="119"/>
      <c r="K64" s="119"/>
      <c r="L64" s="119"/>
      <c r="M64" s="119"/>
    </row>
    <row r="65" spans="1:13" x14ac:dyDescent="0.35">
      <c r="A65" s="168" t="s">
        <v>327</v>
      </c>
      <c r="C65" s="168"/>
      <c r="D65" s="19"/>
      <c r="E65" s="19"/>
      <c r="F65" s="119"/>
      <c r="G65" s="119"/>
      <c r="H65" s="119"/>
      <c r="I65" s="119"/>
      <c r="J65" s="119"/>
      <c r="K65" s="119"/>
      <c r="L65" s="119"/>
      <c r="M65" s="119"/>
    </row>
    <row r="66" spans="1:13" ht="15" thickBot="1" x14ac:dyDescent="0.4">
      <c r="B66" s="169"/>
      <c r="C66" s="169"/>
      <c r="D66" s="119"/>
      <c r="E66" s="119"/>
      <c r="F66" s="119"/>
      <c r="G66" s="119"/>
      <c r="H66" s="119"/>
      <c r="I66" s="119"/>
      <c r="J66" s="119"/>
      <c r="K66" s="119"/>
      <c r="L66" s="119"/>
      <c r="M66" s="119"/>
    </row>
    <row r="67" spans="1:13" s="69" customFormat="1" ht="17" thickBot="1" x14ac:dyDescent="0.4">
      <c r="A67" s="170" t="s">
        <v>759</v>
      </c>
      <c r="B67" s="170"/>
      <c r="C67" s="170"/>
      <c r="D67" s="179"/>
      <c r="E67" s="171">
        <f>SUM(I53:I61)</f>
        <v>0</v>
      </c>
      <c r="F67" s="69" t="s">
        <v>574</v>
      </c>
      <c r="K67" s="179"/>
      <c r="L67" s="179"/>
      <c r="M67" s="179"/>
    </row>
    <row r="68" spans="1:13" x14ac:dyDescent="0.35">
      <c r="B68" s="165"/>
    </row>
    <row r="69" spans="1:13" ht="27.65" customHeight="1" x14ac:dyDescent="0.35">
      <c r="A69" s="63" t="e" vm="11">
        <v>#VALUE!</v>
      </c>
      <c r="B69" s="91" t="s">
        <v>60</v>
      </c>
    </row>
    <row r="70" spans="1:13" ht="28.9" customHeight="1" x14ac:dyDescent="0.35">
      <c r="A70" s="585" t="s">
        <v>335</v>
      </c>
      <c r="B70" s="585"/>
      <c r="C70" s="585"/>
      <c r="D70" s="585"/>
      <c r="E70" s="585"/>
      <c r="F70" s="585"/>
      <c r="G70" s="585"/>
      <c r="H70" s="585"/>
      <c r="I70" s="585"/>
      <c r="J70" s="585"/>
      <c r="K70" s="585"/>
      <c r="L70" s="585"/>
      <c r="M70" s="585"/>
    </row>
    <row r="71" spans="1:13" ht="9" customHeight="1" thickBot="1" x14ac:dyDescent="0.4">
      <c r="B71" s="165"/>
    </row>
    <row r="72" spans="1:13" ht="17" thickBot="1" x14ac:dyDescent="0.4">
      <c r="A72" s="165" t="s">
        <v>61</v>
      </c>
      <c r="B72" s="165"/>
      <c r="G72" s="157"/>
      <c r="H72" s="64" t="s">
        <v>235</v>
      </c>
    </row>
    <row r="73" spans="1:13" ht="9" customHeight="1" thickBot="1" x14ac:dyDescent="0.4">
      <c r="A73" s="172"/>
      <c r="B73" s="172"/>
    </row>
    <row r="74" spans="1:13" ht="14.5" customHeight="1" thickBot="1" x14ac:dyDescent="0.4">
      <c r="A74" s="165" t="s">
        <v>166</v>
      </c>
      <c r="B74" s="165"/>
      <c r="G74" s="553"/>
      <c r="H74" s="554"/>
      <c r="J74" s="68" t="s">
        <v>45</v>
      </c>
      <c r="K74" s="456"/>
      <c r="L74" s="456"/>
      <c r="M74" s="456"/>
    </row>
    <row r="75" spans="1:13" ht="9" customHeight="1" x14ac:dyDescent="0.35">
      <c r="A75" s="165"/>
      <c r="B75" s="165"/>
    </row>
    <row r="76" spans="1:13" x14ac:dyDescent="0.35">
      <c r="A76" s="165" t="s">
        <v>62</v>
      </c>
      <c r="B76" s="165"/>
      <c r="G76" s="173"/>
      <c r="H76" s="68" t="s">
        <v>45</v>
      </c>
      <c r="I76" s="456"/>
      <c r="J76" s="456"/>
      <c r="K76" s="456"/>
      <c r="L76" s="456"/>
      <c r="M76" s="456"/>
    </row>
    <row r="77" spans="1:13" x14ac:dyDescent="0.35">
      <c r="A77" s="174" t="s">
        <v>169</v>
      </c>
      <c r="B77" s="174"/>
      <c r="H77" s="68"/>
    </row>
    <row r="78" spans="1:13" ht="3" customHeight="1" x14ac:dyDescent="0.35">
      <c r="B78" s="165"/>
    </row>
    <row r="79" spans="1:13" x14ac:dyDescent="0.35">
      <c r="B79" s="165"/>
    </row>
    <row r="80" spans="1:13" ht="18.5" x14ac:dyDescent="0.35">
      <c r="A80" s="63" t="e" vm="11">
        <v>#VALUE!</v>
      </c>
      <c r="B80" s="91" t="s">
        <v>336</v>
      </c>
    </row>
    <row r="81" spans="1:13" x14ac:dyDescent="0.35">
      <c r="B81" s="565" t="s">
        <v>563</v>
      </c>
      <c r="C81" s="565"/>
    </row>
    <row r="82" spans="1:13" x14ac:dyDescent="0.35">
      <c r="B82" s="165"/>
    </row>
    <row r="83" spans="1:13" ht="19" thickBot="1" x14ac:dyDescent="0.4">
      <c r="A83" s="163"/>
      <c r="B83" s="175" t="s">
        <v>343</v>
      </c>
    </row>
    <row r="84" spans="1:13" ht="17" thickBot="1" x14ac:dyDescent="0.4">
      <c r="A84" s="64" t="s">
        <v>760</v>
      </c>
      <c r="G84" s="157"/>
      <c r="H84" s="64" t="s">
        <v>235</v>
      </c>
    </row>
    <row r="85" spans="1:13" ht="9" customHeight="1" thickBot="1" x14ac:dyDescent="0.4"/>
    <row r="86" spans="1:13" ht="14.5" customHeight="1" thickBot="1" x14ac:dyDescent="0.4">
      <c r="A86" s="64" t="s">
        <v>573</v>
      </c>
      <c r="G86" s="553"/>
      <c r="H86" s="554"/>
      <c r="I86" s="68" t="s">
        <v>45</v>
      </c>
      <c r="J86" s="456"/>
      <c r="K86" s="456"/>
      <c r="L86" s="456"/>
      <c r="M86" s="456"/>
    </row>
    <row r="87" spans="1:13" ht="15" thickBot="1" x14ac:dyDescent="0.4"/>
    <row r="88" spans="1:13" ht="17" thickBot="1" x14ac:dyDescent="0.4">
      <c r="A88" s="64" t="s">
        <v>345</v>
      </c>
      <c r="G88" s="157"/>
      <c r="H88" s="64" t="s">
        <v>235</v>
      </c>
    </row>
    <row r="89" spans="1:13" ht="9" customHeight="1" thickBot="1" x14ac:dyDescent="0.4"/>
    <row r="90" spans="1:13" ht="14.5" customHeight="1" thickBot="1" x14ac:dyDescent="0.4">
      <c r="A90" s="64" t="s">
        <v>571</v>
      </c>
      <c r="G90" s="553"/>
      <c r="H90" s="554"/>
      <c r="I90" s="68" t="s">
        <v>45</v>
      </c>
      <c r="J90" s="456"/>
      <c r="K90" s="456"/>
      <c r="L90" s="456"/>
      <c r="M90" s="456"/>
    </row>
    <row r="91" spans="1:13" ht="15" thickBot="1" x14ac:dyDescent="0.4"/>
    <row r="92" spans="1:13" ht="17" thickBot="1" x14ac:dyDescent="0.4">
      <c r="A92" s="64" t="s">
        <v>344</v>
      </c>
      <c r="G92" s="157"/>
      <c r="H92" s="64" t="s">
        <v>235</v>
      </c>
    </row>
    <row r="93" spans="1:13" ht="9" customHeight="1" thickBot="1" x14ac:dyDescent="0.4"/>
    <row r="94" spans="1:13" ht="14.5" customHeight="1" thickBot="1" x14ac:dyDescent="0.4">
      <c r="A94" s="64" t="s">
        <v>572</v>
      </c>
      <c r="G94" s="553"/>
      <c r="H94" s="554"/>
      <c r="I94" s="68" t="s">
        <v>45</v>
      </c>
      <c r="J94" s="456"/>
      <c r="K94" s="456"/>
      <c r="L94" s="456"/>
      <c r="M94" s="456"/>
    </row>
  </sheetData>
  <sheetProtection algorithmName="SHA-512" hashValue="V/L24NoMt0ezYjj9C6YFw/T9FoZKiQGMKNZZrJHaXyjM6XJWU53Inl8Smv/Cgb08Z4qvGxTa2148ventRwdLRQ==" saltValue="m6siwzx0xpXwbxhMZ8rwPw==" spinCount="100000" sheet="1" objects="1" scenarios="1"/>
  <mergeCells count="56">
    <mergeCell ref="A2:M2"/>
    <mergeCell ref="A70:M70"/>
    <mergeCell ref="G74:H74"/>
    <mergeCell ref="A60:C60"/>
    <mergeCell ref="J7:M7"/>
    <mergeCell ref="J11:M11"/>
    <mergeCell ref="H51:H52"/>
    <mergeCell ref="G7:H7"/>
    <mergeCell ref="M51:M52"/>
    <mergeCell ref="J51:J52"/>
    <mergeCell ref="G41:I41"/>
    <mergeCell ref="G43:I43"/>
    <mergeCell ref="K51:L52"/>
    <mergeCell ref="K74:M74"/>
    <mergeCell ref="G45:M46"/>
    <mergeCell ref="I51:I52"/>
    <mergeCell ref="G51:G52"/>
    <mergeCell ref="G23:H23"/>
    <mergeCell ref="G29:H29"/>
    <mergeCell ref="G31:H31"/>
    <mergeCell ref="G33:H33"/>
    <mergeCell ref="G39:I39"/>
    <mergeCell ref="G35:M36"/>
    <mergeCell ref="J23:M23"/>
    <mergeCell ref="B81:C81"/>
    <mergeCell ref="A17:F18"/>
    <mergeCell ref="A53:C53"/>
    <mergeCell ref="A54:C54"/>
    <mergeCell ref="A55:C55"/>
    <mergeCell ref="A56:C56"/>
    <mergeCell ref="A57:C57"/>
    <mergeCell ref="A58:C58"/>
    <mergeCell ref="A59:C59"/>
    <mergeCell ref="A61:C61"/>
    <mergeCell ref="F51:F52"/>
    <mergeCell ref="E45:F45"/>
    <mergeCell ref="B46:F46"/>
    <mergeCell ref="E51:E52"/>
    <mergeCell ref="D51:D52"/>
    <mergeCell ref="A39:E43"/>
    <mergeCell ref="G90:H90"/>
    <mergeCell ref="G94:H94"/>
    <mergeCell ref="J90:M90"/>
    <mergeCell ref="J94:M94"/>
    <mergeCell ref="K53:L53"/>
    <mergeCell ref="K59:L59"/>
    <mergeCell ref="K60:L60"/>
    <mergeCell ref="K61:L61"/>
    <mergeCell ref="K54:L54"/>
    <mergeCell ref="K55:L55"/>
    <mergeCell ref="K56:L56"/>
    <mergeCell ref="K57:L57"/>
    <mergeCell ref="K58:L58"/>
    <mergeCell ref="G86:H86"/>
    <mergeCell ref="J86:M86"/>
    <mergeCell ref="I76:M76"/>
  </mergeCells>
  <phoneticPr fontId="5" type="noConversion"/>
  <dataValidations count="6">
    <dataValidation type="list" allowBlank="1" showInputMessage="1" showErrorMessage="1" sqref="G32" xr:uid="{4B48AE20-E6E4-4B3D-BB13-3B9A8C951F13}">
      <formula1>"Bonne, Moyenne, Mauvaise "</formula1>
    </dataValidation>
    <dataValidation type="list" allowBlank="1" showInputMessage="1" showErrorMessage="1" sqref="G30" xr:uid="{E6E99BCF-5398-4924-B804-E10688B317CA}">
      <formula1>"Performant, Moyennement perfromant, Non performant"</formula1>
    </dataValidation>
    <dataValidation type="list" allowBlank="1" showInputMessage="1" showErrorMessage="1" sqref="G9 G11" xr:uid="{8DCC123D-344D-467A-B374-F5749BB8CBC0}">
      <formula1>"Oui,Non"</formula1>
    </dataValidation>
    <dataValidation type="list" errorStyle="information" allowBlank="1" showInputMessage="1" showErrorMessage="1" errorTitle="Information" error="Autre évaluation" sqref="G29 G31 G33" xr:uid="{A8B95D4F-01C8-403D-B758-E0279E0FA498}">
      <formula1>"Performant, Moyennement performant, Non performant"</formula1>
    </dataValidation>
    <dataValidation type="list" allowBlank="1" showInputMessage="1" showErrorMessage="1" sqref="G23" xr:uid="{1AA0C7E2-BC4E-475D-A8FC-F9EF3778E129}">
      <formula1>"Arrosage manuel, Arrosage par gicleurs, Arrosage automatique, Irrigation goutte-à-goutte"</formula1>
    </dataValidation>
    <dataValidation type="list" errorStyle="information" allowBlank="1" showInputMessage="1" showErrorMessage="1" errorTitle="Information" error="Cette source de fait pas partie de la pré-sélection." sqref="D63:D64" xr:uid="{2CB7DFC3-434F-4AA0-B7AB-E42F587F68A9}">
      <formula1>#REF!</formula1>
    </dataValidation>
  </dataValidations>
  <hyperlinks>
    <hyperlink ref="A4" location="Recommandations!A132" tooltip="Recommandations" display="Recommandations!A132" xr:uid="{CFEBCFCD-7C11-4F33-B072-15A16E0E194B}"/>
    <hyperlink ref="A49" location="Recommandations!A148" tooltip="Recommandations" display="Recommandations!A148" xr:uid="{01DD739B-9CDD-4FC9-A657-C7528D4DF7E6}"/>
    <hyperlink ref="A69" location="Recommandations!A158" tooltip="Recommandations" display="Recommandations!A158" xr:uid="{90570618-8901-4BB7-BA35-E0F7E9CFDEDA}"/>
    <hyperlink ref="A80" location="'4. Eau de service'!A47" tooltip="Recommandations" display="'4. Eau de service'!A47" xr:uid="{3800410E-A2BE-470B-B01B-429FB5E3A01D}"/>
    <hyperlink ref="B81:C81" location="'4. Eau de service'!A1" tooltip="4. Eau de service" display="Cf. onglet 4. Eau de service " xr:uid="{099841BC-53B3-478B-B563-F4A027EADB0B}"/>
  </hyperlinks>
  <pageMargins left="0.70866141732283472" right="0.70866141732283472" top="0.74803149606299213" bottom="0.74803149606299213" header="0.31496062992125984" footer="0.31496062992125984"/>
  <pageSetup paperSize="8" scale="96" fitToHeight="0" orientation="landscape" r:id="rId1"/>
  <headerFooter>
    <oddFooter>&amp;LVersion 2025&amp;CStratégie de collecte des données – Audit de l’eau en entreprise_
Arrosage et usages extérieurs&amp;R&amp;P</oddFooter>
  </headerFooter>
  <rowBreaks count="1" manualBreakCount="1">
    <brk id="47" max="16383" man="1"/>
  </rowBreaks>
  <drawing r:id="rId2"/>
  <legacyDrawing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Information" error="Cette source de fait pas partie de la pré-sélection." xr:uid="{43B7481A-670B-4411-9252-576FC324A3BF}">
          <x14:formula1>
            <xm:f>'10. Synthèse Conso'!$X$30:$X$36</xm:f>
          </x14:formula1>
          <xm:sqref>G7:H7</xm:sqref>
        </x14:dataValidation>
        <x14:dataValidation type="list" errorStyle="information" allowBlank="1" showInputMessage="1" showErrorMessage="1" errorTitle="Information" error="Cette source de fait pas partie de la pré-sélection." xr:uid="{C1CD08CF-EACA-4BAD-806A-6CCD8BCFE68C}">
          <x14:formula1>
            <xm:f>'10. Synthèse Conso'!$X$30:$X$35</xm:f>
          </x14:formula1>
          <xm:sqref>G94:H94 G74:H74 G86:H86 G90:H90 D53:E61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4EC9-AF23-47DB-AFE9-41F66BACB811}">
  <sheetPr codeName="Sheet7"/>
  <dimension ref="A1:I129"/>
  <sheetViews>
    <sheetView showGridLines="0" topLeftCell="A18" zoomScaleNormal="100" zoomScaleSheetLayoutView="90" workbookViewId="0">
      <selection activeCell="D17" sqref="D17"/>
    </sheetView>
  </sheetViews>
  <sheetFormatPr baseColWidth="10" defaultColWidth="9.26953125" defaultRowHeight="14.5" x14ac:dyDescent="0.35"/>
  <cols>
    <col min="1" max="1" width="5.54296875" style="64" customWidth="1"/>
    <col min="2" max="2" width="22" style="64" customWidth="1"/>
    <col min="3" max="3" width="32.26953125" style="64" customWidth="1"/>
    <col min="4" max="4" width="43.7265625" style="64" customWidth="1"/>
    <col min="5" max="5" width="41.7265625" style="64" customWidth="1"/>
    <col min="6" max="7" width="25.7265625" style="64" customWidth="1"/>
    <col min="8" max="8" width="23.54296875" style="64" customWidth="1"/>
    <col min="9" max="9" width="28" style="64" customWidth="1"/>
    <col min="10" max="16384" width="9.26953125" style="64"/>
  </cols>
  <sheetData>
    <row r="1" spans="1:9" ht="27.65" customHeight="1" x14ac:dyDescent="0.35">
      <c r="A1" s="63" t="e" vm="11">
        <v>#VALUE!</v>
      </c>
      <c r="B1" s="592" t="s">
        <v>358</v>
      </c>
      <c r="C1" s="592"/>
      <c r="D1" s="592"/>
      <c r="E1" s="592"/>
      <c r="F1" s="592"/>
      <c r="G1" s="592"/>
      <c r="H1" s="592"/>
      <c r="I1" s="592"/>
    </row>
    <row r="2" spans="1:9" ht="18.5" x14ac:dyDescent="0.35">
      <c r="A2" s="81" t="s">
        <v>772</v>
      </c>
      <c r="B2" s="81"/>
      <c r="C2" s="101"/>
      <c r="D2" s="79"/>
      <c r="E2" s="79"/>
      <c r="F2" s="79"/>
      <c r="G2" s="79"/>
      <c r="H2" s="79"/>
      <c r="I2" s="79"/>
    </row>
    <row r="3" spans="1:9" ht="18.5" x14ac:dyDescent="0.35">
      <c r="B3" s="81"/>
      <c r="C3" s="101"/>
      <c r="D3" s="79"/>
      <c r="E3" s="79"/>
      <c r="F3" s="79"/>
      <c r="G3" s="79"/>
      <c r="H3" s="79"/>
      <c r="I3" s="79"/>
    </row>
    <row r="4" spans="1:9" s="81" customFormat="1" ht="27.65" customHeight="1" x14ac:dyDescent="0.35">
      <c r="A4" s="63" t="e" vm="11">
        <v>#VALUE!</v>
      </c>
      <c r="B4" s="593" t="s">
        <v>106</v>
      </c>
      <c r="C4" s="593"/>
      <c r="D4" s="593"/>
      <c r="E4" s="593"/>
      <c r="F4" s="593"/>
      <c r="G4" s="593"/>
      <c r="H4" s="593"/>
      <c r="I4" s="593"/>
    </row>
    <row r="5" spans="1:9" x14ac:dyDescent="0.35">
      <c r="A5" s="64" t="s">
        <v>107</v>
      </c>
    </row>
    <row r="7" spans="1:9" ht="15" thickBot="1" x14ac:dyDescent="0.4">
      <c r="A7" s="643" t="s">
        <v>24</v>
      </c>
      <c r="B7" s="644"/>
      <c r="C7" s="645"/>
      <c r="D7" s="644"/>
      <c r="E7" s="644"/>
      <c r="F7" s="646"/>
    </row>
    <row r="8" spans="1:9" ht="43.15" customHeight="1" x14ac:dyDescent="0.35">
      <c r="A8" s="641" t="s">
        <v>29</v>
      </c>
      <c r="B8" s="647"/>
      <c r="C8" s="29" t="s">
        <v>2</v>
      </c>
      <c r="D8" s="30" t="s">
        <v>363</v>
      </c>
      <c r="E8" s="31" t="s">
        <v>359</v>
      </c>
      <c r="F8" s="73" t="s">
        <v>368</v>
      </c>
    </row>
    <row r="9" spans="1:9" s="153" customFormat="1" ht="14.5" customHeight="1" x14ac:dyDescent="0.35">
      <c r="A9" s="607" t="s">
        <v>761</v>
      </c>
      <c r="B9" s="648"/>
      <c r="C9" s="244" t="s">
        <v>129</v>
      </c>
      <c r="D9" s="245" t="s">
        <v>364</v>
      </c>
      <c r="E9" s="246" t="s">
        <v>361</v>
      </c>
      <c r="F9" s="247">
        <v>50</v>
      </c>
      <c r="H9" s="230"/>
    </row>
    <row r="10" spans="1:9" x14ac:dyDescent="0.35">
      <c r="A10" s="639"/>
      <c r="B10" s="640"/>
      <c r="C10" s="250"/>
      <c r="D10" s="251"/>
      <c r="E10" s="252"/>
      <c r="F10" s="253"/>
    </row>
    <row r="11" spans="1:9" x14ac:dyDescent="0.35">
      <c r="A11" s="639"/>
      <c r="B11" s="640"/>
      <c r="C11" s="250"/>
      <c r="D11" s="251"/>
      <c r="E11" s="252"/>
      <c r="F11" s="253"/>
    </row>
    <row r="12" spans="1:9" x14ac:dyDescent="0.35">
      <c r="A12" s="248"/>
      <c r="B12" s="249"/>
      <c r="C12" s="250"/>
      <c r="D12" s="251"/>
      <c r="E12" s="252"/>
      <c r="F12" s="253"/>
    </row>
    <row r="13" spans="1:9" x14ac:dyDescent="0.35">
      <c r="A13" s="639"/>
      <c r="B13" s="640"/>
      <c r="C13" s="250"/>
      <c r="D13" s="251"/>
      <c r="E13" s="252"/>
      <c r="F13" s="253"/>
    </row>
    <row r="14" spans="1:9" ht="15" thickBot="1" x14ac:dyDescent="0.4">
      <c r="A14" s="639"/>
      <c r="B14" s="640"/>
      <c r="C14" s="254"/>
      <c r="D14" s="251"/>
      <c r="E14" s="252"/>
      <c r="F14" s="253"/>
    </row>
    <row r="15" spans="1:9" ht="15" thickBot="1" x14ac:dyDescent="0.4"/>
    <row r="16" spans="1:9" x14ac:dyDescent="0.35">
      <c r="A16" s="633" t="s">
        <v>25</v>
      </c>
      <c r="B16" s="634"/>
      <c r="C16" s="634"/>
      <c r="D16" s="634"/>
      <c r="E16" s="634"/>
      <c r="F16" s="634"/>
      <c r="G16" s="634"/>
      <c r="H16" s="634"/>
      <c r="I16" s="397" t="s">
        <v>807</v>
      </c>
    </row>
    <row r="17" spans="1:9" ht="45.75" customHeight="1" x14ac:dyDescent="0.35">
      <c r="A17" s="641" t="s">
        <v>29</v>
      </c>
      <c r="B17" s="642"/>
      <c r="C17" s="32" t="s">
        <v>355</v>
      </c>
      <c r="D17" s="33" t="s">
        <v>20</v>
      </c>
      <c r="E17" s="34" t="s">
        <v>21</v>
      </c>
      <c r="F17" s="394" t="s">
        <v>26</v>
      </c>
      <c r="G17" s="649" t="s">
        <v>365</v>
      </c>
      <c r="H17" s="650"/>
      <c r="I17" s="398" t="s">
        <v>808</v>
      </c>
    </row>
    <row r="18" spans="1:9" ht="15" customHeight="1" x14ac:dyDescent="0.35">
      <c r="A18" s="607" t="s">
        <v>761</v>
      </c>
      <c r="B18" s="608"/>
      <c r="C18" s="255">
        <v>50</v>
      </c>
      <c r="D18" s="255" t="s">
        <v>367</v>
      </c>
      <c r="E18" s="255" t="s">
        <v>366</v>
      </c>
      <c r="F18" s="395" t="s">
        <v>370</v>
      </c>
      <c r="G18" s="603" t="s">
        <v>360</v>
      </c>
      <c r="H18" s="604"/>
      <c r="I18" s="399">
        <v>0</v>
      </c>
    </row>
    <row r="19" spans="1:9" x14ac:dyDescent="0.35">
      <c r="A19" s="609">
        <f>A10</f>
        <v>0</v>
      </c>
      <c r="B19" s="610"/>
      <c r="C19" s="256"/>
      <c r="D19" s="257"/>
      <c r="E19" s="258"/>
      <c r="F19" s="396"/>
      <c r="G19" s="605"/>
      <c r="H19" s="606"/>
      <c r="I19" s="404"/>
    </row>
    <row r="20" spans="1:9" x14ac:dyDescent="0.35">
      <c r="A20" s="609">
        <f t="shared" ref="A20:A23" si="0">A11</f>
        <v>0</v>
      </c>
      <c r="B20" s="610"/>
      <c r="C20" s="256"/>
      <c r="D20" s="257"/>
      <c r="E20" s="258"/>
      <c r="F20" s="396"/>
      <c r="G20" s="605"/>
      <c r="H20" s="606"/>
      <c r="I20" s="404"/>
    </row>
    <row r="21" spans="1:9" x14ac:dyDescent="0.35">
      <c r="A21" s="609">
        <f t="shared" si="0"/>
        <v>0</v>
      </c>
      <c r="B21" s="610"/>
      <c r="C21" s="256"/>
      <c r="D21" s="257"/>
      <c r="E21" s="258"/>
      <c r="F21" s="396"/>
      <c r="G21" s="605"/>
      <c r="H21" s="606"/>
      <c r="I21" s="404"/>
    </row>
    <row r="22" spans="1:9" x14ac:dyDescent="0.35">
      <c r="A22" s="609">
        <f t="shared" si="0"/>
        <v>0</v>
      </c>
      <c r="B22" s="610"/>
      <c r="C22" s="256"/>
      <c r="D22" s="257"/>
      <c r="E22" s="258"/>
      <c r="F22" s="396"/>
      <c r="G22" s="605"/>
      <c r="H22" s="606"/>
      <c r="I22" s="404"/>
    </row>
    <row r="23" spans="1:9" ht="15" thickBot="1" x14ac:dyDescent="0.4">
      <c r="A23" s="609">
        <f t="shared" si="0"/>
        <v>0</v>
      </c>
      <c r="B23" s="610"/>
      <c r="C23" s="256"/>
      <c r="D23" s="257"/>
      <c r="E23" s="258"/>
      <c r="F23" s="396"/>
      <c r="G23" s="605"/>
      <c r="H23" s="606"/>
      <c r="I23" s="405"/>
    </row>
    <row r="25" spans="1:9" ht="28.9" customHeight="1" x14ac:dyDescent="0.35">
      <c r="A25" s="453" t="s">
        <v>369</v>
      </c>
      <c r="B25" s="453"/>
      <c r="C25" s="453"/>
      <c r="D25" s="453"/>
      <c r="E25" s="453"/>
      <c r="F25" s="453"/>
      <c r="G25" s="453"/>
    </row>
    <row r="26" spans="1:9" ht="14.5" customHeight="1" x14ac:dyDescent="0.35">
      <c r="A26" s="20" t="s">
        <v>362</v>
      </c>
      <c r="B26" s="20"/>
      <c r="C26" s="20"/>
      <c r="D26" s="20"/>
      <c r="E26" s="20"/>
      <c r="F26" s="20"/>
      <c r="G26" s="20"/>
      <c r="H26" s="20"/>
      <c r="I26" s="20"/>
    </row>
    <row r="27" spans="1:9" ht="14.5" customHeight="1" x14ac:dyDescent="0.35">
      <c r="A27" s="456"/>
      <c r="B27" s="456"/>
      <c r="C27" s="456"/>
      <c r="D27" s="456"/>
      <c r="E27" s="456"/>
      <c r="F27" s="456"/>
      <c r="G27" s="456"/>
      <c r="H27" s="456"/>
      <c r="I27" s="88"/>
    </row>
    <row r="28" spans="1:9" ht="14.5" customHeight="1" x14ac:dyDescent="0.35">
      <c r="A28" s="456"/>
      <c r="B28" s="456"/>
      <c r="C28" s="456"/>
      <c r="D28" s="456"/>
      <c r="E28" s="456"/>
      <c r="F28" s="456"/>
      <c r="G28" s="456"/>
      <c r="H28" s="456"/>
      <c r="I28" s="88"/>
    </row>
    <row r="29" spans="1:9" ht="14.5" customHeight="1" x14ac:dyDescent="0.35">
      <c r="A29" s="456"/>
      <c r="B29" s="456"/>
      <c r="C29" s="456"/>
      <c r="D29" s="456"/>
      <c r="E29" s="456"/>
      <c r="F29" s="456"/>
      <c r="G29" s="456"/>
      <c r="H29" s="456"/>
      <c r="I29" s="88"/>
    </row>
    <row r="30" spans="1:9" ht="14.5" customHeight="1" thickBot="1" x14ac:dyDescent="0.4">
      <c r="B30" s="20"/>
      <c r="C30" s="20"/>
      <c r="D30" s="20"/>
      <c r="E30" s="20"/>
      <c r="F30" s="20"/>
      <c r="G30" s="20"/>
      <c r="H30" s="20"/>
      <c r="I30" s="20"/>
    </row>
    <row r="31" spans="1:9" ht="17" thickBot="1" x14ac:dyDescent="0.4">
      <c r="A31" s="64" t="s">
        <v>811</v>
      </c>
      <c r="D31" s="407"/>
      <c r="E31" s="64" t="s">
        <v>235</v>
      </c>
    </row>
    <row r="32" spans="1:9" ht="9" customHeight="1" x14ac:dyDescent="0.35">
      <c r="A32" s="408" t="s">
        <v>809</v>
      </c>
    </row>
    <row r="33" spans="1:9" ht="14.5" customHeight="1" x14ac:dyDescent="0.35">
      <c r="B33" s="20"/>
    </row>
    <row r="34" spans="1:9" ht="27.65" customHeight="1" x14ac:dyDescent="0.35">
      <c r="A34" s="63" t="e" vm="11">
        <v>#VALUE!</v>
      </c>
      <c r="B34" s="593" t="s">
        <v>110</v>
      </c>
      <c r="C34" s="593"/>
      <c r="D34" s="593"/>
      <c r="E34" s="593"/>
      <c r="F34" s="593"/>
      <c r="G34" s="593"/>
      <c r="H34" s="593"/>
      <c r="I34" s="593"/>
    </row>
    <row r="35" spans="1:9" ht="14.25" customHeight="1" x14ac:dyDescent="0.35">
      <c r="A35" s="130" t="s">
        <v>109</v>
      </c>
      <c r="B35" s="130"/>
      <c r="C35" s="180"/>
      <c r="D35" s="180"/>
      <c r="E35" s="180"/>
      <c r="F35" s="180"/>
      <c r="G35" s="180"/>
      <c r="H35" s="180"/>
      <c r="I35" s="180"/>
    </row>
    <row r="36" spans="1:9" ht="14.25" customHeight="1" x14ac:dyDescent="0.35">
      <c r="B36" s="130"/>
      <c r="C36" s="180"/>
      <c r="D36" s="180"/>
      <c r="E36" s="180"/>
      <c r="F36" s="180"/>
      <c r="G36" s="180"/>
      <c r="H36" s="180"/>
      <c r="I36" s="180"/>
    </row>
    <row r="37" spans="1:9" ht="14.5" customHeight="1" thickBot="1" x14ac:dyDescent="0.4">
      <c r="A37" s="654" t="s">
        <v>24</v>
      </c>
      <c r="B37" s="655"/>
      <c r="C37" s="656"/>
      <c r="D37" s="655"/>
      <c r="E37" s="655"/>
      <c r="F37" s="655"/>
      <c r="G37" s="655"/>
      <c r="H37" s="655"/>
      <c r="I37" s="657"/>
    </row>
    <row r="38" spans="1:9" ht="53.5" customHeight="1" x14ac:dyDescent="0.35">
      <c r="A38" s="526" t="s">
        <v>29</v>
      </c>
      <c r="B38" s="658"/>
      <c r="C38" s="13" t="s">
        <v>2</v>
      </c>
      <c r="D38" s="75" t="s">
        <v>363</v>
      </c>
      <c r="E38" s="35" t="s">
        <v>23</v>
      </c>
      <c r="F38" s="14" t="s">
        <v>375</v>
      </c>
      <c r="G38" s="18" t="s">
        <v>376</v>
      </c>
      <c r="H38" s="36" t="s">
        <v>377</v>
      </c>
      <c r="I38" s="76" t="s">
        <v>371</v>
      </c>
    </row>
    <row r="39" spans="1:9" s="153" customFormat="1" x14ac:dyDescent="0.35">
      <c r="A39" s="528" t="s">
        <v>399</v>
      </c>
      <c r="B39" s="651"/>
      <c r="C39" s="259" t="s">
        <v>477</v>
      </c>
      <c r="D39" s="260" t="s">
        <v>372</v>
      </c>
      <c r="E39" s="261" t="s">
        <v>578</v>
      </c>
      <c r="F39" s="217">
        <v>56234</v>
      </c>
      <c r="G39" s="217">
        <v>56235</v>
      </c>
      <c r="H39" s="262">
        <f>G39-F39</f>
        <v>1</v>
      </c>
      <c r="I39" s="263">
        <v>52</v>
      </c>
    </row>
    <row r="40" spans="1:9" x14ac:dyDescent="0.35">
      <c r="A40" s="652"/>
      <c r="B40" s="653"/>
      <c r="C40" s="264"/>
      <c r="D40" s="265"/>
      <c r="E40" s="266"/>
      <c r="F40" s="221"/>
      <c r="G40" s="221"/>
      <c r="H40" s="267"/>
      <c r="I40" s="268"/>
    </row>
    <row r="41" spans="1:9" x14ac:dyDescent="0.35">
      <c r="A41" s="652"/>
      <c r="B41" s="653"/>
      <c r="C41" s="264"/>
      <c r="D41" s="265"/>
      <c r="E41" s="266"/>
      <c r="F41" s="221"/>
      <c r="G41" s="221"/>
      <c r="H41" s="267"/>
      <c r="I41" s="268"/>
    </row>
    <row r="42" spans="1:9" x14ac:dyDescent="0.35">
      <c r="A42" s="652"/>
      <c r="B42" s="653"/>
      <c r="C42" s="264"/>
      <c r="D42" s="265"/>
      <c r="E42" s="266"/>
      <c r="F42" s="221"/>
      <c r="G42" s="221"/>
      <c r="H42" s="267"/>
      <c r="I42" s="268"/>
    </row>
    <row r="43" spans="1:9" x14ac:dyDescent="0.35">
      <c r="A43" s="652"/>
      <c r="B43" s="653"/>
      <c r="C43" s="264"/>
      <c r="D43" s="265"/>
      <c r="E43" s="266"/>
      <c r="F43" s="221"/>
      <c r="G43" s="221"/>
      <c r="H43" s="267"/>
      <c r="I43" s="268"/>
    </row>
    <row r="44" spans="1:9" x14ac:dyDescent="0.35">
      <c r="A44" s="652"/>
      <c r="B44" s="653"/>
      <c r="C44" s="264"/>
      <c r="D44" s="265"/>
      <c r="E44" s="266"/>
      <c r="F44" s="221"/>
      <c r="G44" s="221"/>
      <c r="H44" s="267"/>
      <c r="I44" s="268"/>
    </row>
    <row r="45" spans="1:9" ht="15" thickBot="1" x14ac:dyDescent="0.4">
      <c r="A45" s="652"/>
      <c r="B45" s="653"/>
      <c r="C45" s="269"/>
      <c r="D45" s="265"/>
      <c r="E45" s="266"/>
      <c r="F45" s="221"/>
      <c r="G45" s="221"/>
      <c r="H45" s="267"/>
      <c r="I45" s="270"/>
    </row>
    <row r="46" spans="1:9" x14ac:dyDescent="0.35">
      <c r="C46" s="43"/>
    </row>
    <row r="47" spans="1:9" x14ac:dyDescent="0.35">
      <c r="A47" s="633" t="s">
        <v>25</v>
      </c>
      <c r="B47" s="634"/>
      <c r="C47" s="634"/>
      <c r="D47" s="634"/>
      <c r="E47" s="634"/>
      <c r="F47" s="635"/>
    </row>
    <row r="48" spans="1:9" ht="30.65" customHeight="1" x14ac:dyDescent="0.35">
      <c r="A48" s="660" t="s">
        <v>29</v>
      </c>
      <c r="B48" s="660"/>
      <c r="C48" s="61" t="s">
        <v>22</v>
      </c>
      <c r="D48" s="61" t="s">
        <v>356</v>
      </c>
      <c r="E48" s="600" t="s">
        <v>27</v>
      </c>
      <c r="F48" s="600"/>
      <c r="G48" s="594"/>
      <c r="H48" s="594"/>
      <c r="I48" s="594"/>
    </row>
    <row r="49" spans="1:9" s="153" customFormat="1" x14ac:dyDescent="0.35">
      <c r="A49" s="558" t="str">
        <f t="shared" ref="A49:A55" si="1">A39</f>
        <v>Ex : Circuit fermé 2A6</v>
      </c>
      <c r="B49" s="558"/>
      <c r="C49" s="271" t="s">
        <v>378</v>
      </c>
      <c r="D49" s="271">
        <v>104</v>
      </c>
      <c r="E49" s="601" t="s">
        <v>185</v>
      </c>
      <c r="F49" s="601"/>
      <c r="G49" s="595"/>
      <c r="H49" s="595"/>
      <c r="I49" s="595"/>
    </row>
    <row r="50" spans="1:9" s="90" customFormat="1" x14ac:dyDescent="0.35">
      <c r="A50" s="538">
        <f t="shared" si="1"/>
        <v>0</v>
      </c>
      <c r="B50" s="602"/>
      <c r="C50" s="272"/>
      <c r="D50" s="272"/>
      <c r="E50" s="599"/>
      <c r="F50" s="599"/>
      <c r="G50" s="463"/>
      <c r="H50" s="463"/>
      <c r="I50" s="463"/>
    </row>
    <row r="51" spans="1:9" s="90" customFormat="1" x14ac:dyDescent="0.35">
      <c r="A51" s="538">
        <f t="shared" si="1"/>
        <v>0</v>
      </c>
      <c r="B51" s="602"/>
      <c r="C51" s="272"/>
      <c r="D51" s="272"/>
      <c r="E51" s="599"/>
      <c r="F51" s="599"/>
      <c r="G51" s="52"/>
      <c r="H51" s="52"/>
      <c r="I51" s="52"/>
    </row>
    <row r="52" spans="1:9" s="90" customFormat="1" x14ac:dyDescent="0.35">
      <c r="A52" s="538">
        <f t="shared" si="1"/>
        <v>0</v>
      </c>
      <c r="B52" s="602"/>
      <c r="C52" s="272"/>
      <c r="D52" s="272"/>
      <c r="E52" s="599"/>
      <c r="F52" s="599"/>
      <c r="G52" s="52"/>
      <c r="H52" s="52"/>
      <c r="I52" s="52"/>
    </row>
    <row r="53" spans="1:9" s="90" customFormat="1" x14ac:dyDescent="0.35">
      <c r="A53" s="538">
        <f t="shared" si="1"/>
        <v>0</v>
      </c>
      <c r="B53" s="602"/>
      <c r="C53" s="272"/>
      <c r="D53" s="272"/>
      <c r="E53" s="599"/>
      <c r="F53" s="599"/>
      <c r="G53" s="463"/>
      <c r="H53" s="463"/>
      <c r="I53" s="463"/>
    </row>
    <row r="54" spans="1:9" s="90" customFormat="1" x14ac:dyDescent="0.35">
      <c r="A54" s="538">
        <f t="shared" si="1"/>
        <v>0</v>
      </c>
      <c r="B54" s="602"/>
      <c r="C54" s="272"/>
      <c r="D54" s="272"/>
      <c r="E54" s="599"/>
      <c r="F54" s="599"/>
    </row>
    <row r="55" spans="1:9" s="90" customFormat="1" x14ac:dyDescent="0.35">
      <c r="A55" s="538">
        <f t="shared" si="1"/>
        <v>0</v>
      </c>
      <c r="B55" s="602"/>
      <c r="C55" s="272"/>
      <c r="D55" s="272"/>
      <c r="E55" s="599"/>
      <c r="F55" s="599"/>
    </row>
    <row r="56" spans="1:9" x14ac:dyDescent="0.35">
      <c r="C56" s="43"/>
    </row>
    <row r="57" spans="1:9" x14ac:dyDescent="0.35">
      <c r="A57" s="654" t="s">
        <v>373</v>
      </c>
      <c r="B57" s="655"/>
      <c r="C57" s="655"/>
      <c r="D57" s="655"/>
      <c r="E57" s="655"/>
      <c r="F57" s="655"/>
      <c r="G57" s="655"/>
      <c r="H57" s="655"/>
      <c r="I57" s="661"/>
    </row>
    <row r="58" spans="1:9" ht="48.65" customHeight="1" x14ac:dyDescent="0.35">
      <c r="A58" s="660" t="s">
        <v>29</v>
      </c>
      <c r="B58" s="660"/>
      <c r="C58" s="74" t="s">
        <v>357</v>
      </c>
      <c r="D58" s="58" t="s">
        <v>391</v>
      </c>
      <c r="E58" s="596" t="s">
        <v>374</v>
      </c>
      <c r="F58" s="597"/>
      <c r="G58" s="597"/>
      <c r="H58" s="597"/>
      <c r="I58" s="598"/>
    </row>
    <row r="59" spans="1:9" s="153" customFormat="1" x14ac:dyDescent="0.35">
      <c r="A59" s="558" t="str">
        <f t="shared" ref="A59:A65" si="2">A49</f>
        <v>Ex : Circuit fermé 2A6</v>
      </c>
      <c r="B59" s="558"/>
      <c r="C59" s="273">
        <v>5</v>
      </c>
      <c r="D59" s="274">
        <f>D49/I39</f>
        <v>2</v>
      </c>
      <c r="E59" s="236" t="s">
        <v>379</v>
      </c>
      <c r="F59" s="237"/>
      <c r="G59" s="237"/>
      <c r="H59" s="237"/>
      <c r="I59" s="275"/>
    </row>
    <row r="60" spans="1:9" x14ac:dyDescent="0.35">
      <c r="A60" s="514">
        <f t="shared" si="2"/>
        <v>0</v>
      </c>
      <c r="B60" s="514"/>
      <c r="C60" s="276"/>
      <c r="D60" s="277"/>
      <c r="E60" s="207"/>
      <c r="F60" s="278"/>
      <c r="G60" s="278"/>
      <c r="H60" s="278"/>
      <c r="I60" s="279"/>
    </row>
    <row r="61" spans="1:9" x14ac:dyDescent="0.35">
      <c r="A61" s="514">
        <f t="shared" si="2"/>
        <v>0</v>
      </c>
      <c r="B61" s="514"/>
      <c r="C61" s="276"/>
      <c r="D61" s="277"/>
      <c r="E61" s="207"/>
      <c r="F61" s="278"/>
      <c r="G61" s="278"/>
      <c r="H61" s="278"/>
      <c r="I61" s="279"/>
    </row>
    <row r="62" spans="1:9" x14ac:dyDescent="0.35">
      <c r="A62" s="514">
        <f t="shared" si="2"/>
        <v>0</v>
      </c>
      <c r="B62" s="514"/>
      <c r="C62" s="276"/>
      <c r="D62" s="277"/>
      <c r="E62" s="207"/>
      <c r="F62" s="278"/>
      <c r="G62" s="278"/>
      <c r="H62" s="278"/>
      <c r="I62" s="279"/>
    </row>
    <row r="63" spans="1:9" x14ac:dyDescent="0.35">
      <c r="A63" s="514">
        <f t="shared" si="2"/>
        <v>0</v>
      </c>
      <c r="B63" s="514"/>
      <c r="C63" s="276"/>
      <c r="D63" s="277"/>
      <c r="E63" s="207"/>
      <c r="F63" s="278"/>
      <c r="G63" s="278"/>
      <c r="H63" s="278"/>
      <c r="I63" s="279"/>
    </row>
    <row r="64" spans="1:9" x14ac:dyDescent="0.35">
      <c r="A64" s="514">
        <f t="shared" si="2"/>
        <v>0</v>
      </c>
      <c r="B64" s="514"/>
      <c r="C64" s="276"/>
      <c r="D64" s="277"/>
      <c r="E64" s="207"/>
      <c r="F64" s="278"/>
      <c r="G64" s="278"/>
      <c r="H64" s="278"/>
      <c r="I64" s="279"/>
    </row>
    <row r="65" spans="1:9" x14ac:dyDescent="0.35">
      <c r="A65" s="514">
        <f t="shared" si="2"/>
        <v>0</v>
      </c>
      <c r="B65" s="514"/>
      <c r="C65" s="272"/>
      <c r="D65" s="277"/>
      <c r="E65" s="207"/>
      <c r="F65" s="278"/>
      <c r="G65" s="278"/>
      <c r="H65" s="278"/>
      <c r="I65" s="279"/>
    </row>
    <row r="66" spans="1:9" x14ac:dyDescent="0.35">
      <c r="C66" s="43"/>
    </row>
    <row r="67" spans="1:9" x14ac:dyDescent="0.35">
      <c r="A67" s="20" t="s">
        <v>387</v>
      </c>
      <c r="B67" s="43"/>
    </row>
    <row r="68" spans="1:9" x14ac:dyDescent="0.35">
      <c r="A68" s="20" t="s">
        <v>380</v>
      </c>
      <c r="B68" s="43"/>
    </row>
    <row r="69" spans="1:9" x14ac:dyDescent="0.35">
      <c r="A69" s="161" t="s">
        <v>385</v>
      </c>
      <c r="B69" s="43"/>
    </row>
    <row r="70" spans="1:9" x14ac:dyDescent="0.35">
      <c r="A70" s="20" t="s">
        <v>382</v>
      </c>
      <c r="B70" s="43"/>
    </row>
    <row r="71" spans="1:9" x14ac:dyDescent="0.35">
      <c r="A71" s="20" t="s">
        <v>381</v>
      </c>
      <c r="B71" s="43"/>
    </row>
    <row r="72" spans="1:9" x14ac:dyDescent="0.35">
      <c r="A72" s="181" t="s">
        <v>386</v>
      </c>
      <c r="B72" s="43"/>
    </row>
    <row r="73" spans="1:9" x14ac:dyDescent="0.35">
      <c r="A73" s="20" t="s">
        <v>383</v>
      </c>
      <c r="B73" s="43"/>
    </row>
    <row r="74" spans="1:9" x14ac:dyDescent="0.35">
      <c r="A74" s="20" t="s">
        <v>384</v>
      </c>
      <c r="B74" s="43"/>
    </row>
    <row r="75" spans="1:9" ht="15" thickBot="1" x14ac:dyDescent="0.4">
      <c r="B75" s="43"/>
    </row>
    <row r="76" spans="1:9" s="69" customFormat="1" ht="17" thickBot="1" x14ac:dyDescent="0.4">
      <c r="A76" s="69" t="s">
        <v>601</v>
      </c>
      <c r="C76" s="171">
        <f>SUM(I40:I45)</f>
        <v>0</v>
      </c>
      <c r="D76" s="69" t="s">
        <v>574</v>
      </c>
    </row>
    <row r="78" spans="1:9" ht="27.65" customHeight="1" x14ac:dyDescent="0.35">
      <c r="A78" s="63" t="e" vm="11">
        <v>#VALUE!</v>
      </c>
      <c r="B78" s="593" t="s">
        <v>762</v>
      </c>
      <c r="C78" s="593"/>
      <c r="D78" s="593"/>
      <c r="E78" s="593"/>
      <c r="F78" s="593"/>
      <c r="G78" s="593"/>
      <c r="H78" s="593"/>
      <c r="I78" s="593"/>
    </row>
    <row r="79" spans="1:9" x14ac:dyDescent="0.35">
      <c r="A79" s="64" t="s">
        <v>149</v>
      </c>
    </row>
    <row r="81" spans="1:9" ht="15" thickBot="1" x14ac:dyDescent="0.4">
      <c r="A81" s="633" t="s">
        <v>24</v>
      </c>
      <c r="B81" s="634"/>
      <c r="C81" s="662"/>
      <c r="D81" s="634"/>
      <c r="E81" s="634"/>
      <c r="F81" s="634"/>
      <c r="G81" s="634"/>
      <c r="H81" s="634"/>
      <c r="I81" s="662"/>
    </row>
    <row r="82" spans="1:9" ht="72" customHeight="1" x14ac:dyDescent="0.35">
      <c r="A82" s="641" t="s">
        <v>29</v>
      </c>
      <c r="B82" s="647"/>
      <c r="C82" s="29" t="s">
        <v>2</v>
      </c>
      <c r="D82" s="35" t="s">
        <v>363</v>
      </c>
      <c r="E82" s="35" t="s">
        <v>23</v>
      </c>
      <c r="F82" s="14" t="s">
        <v>375</v>
      </c>
      <c r="G82" s="18" t="s">
        <v>376</v>
      </c>
      <c r="H82" s="36" t="s">
        <v>377</v>
      </c>
      <c r="I82" s="76" t="s">
        <v>371</v>
      </c>
    </row>
    <row r="83" spans="1:9" s="153" customFormat="1" ht="12" customHeight="1" x14ac:dyDescent="0.35">
      <c r="A83" s="607" t="s">
        <v>565</v>
      </c>
      <c r="B83" s="648"/>
      <c r="C83" s="244" t="s">
        <v>129</v>
      </c>
      <c r="D83" s="280" t="s">
        <v>401</v>
      </c>
      <c r="E83" s="280" t="s">
        <v>402</v>
      </c>
      <c r="F83" s="217">
        <v>48250</v>
      </c>
      <c r="G83" s="217">
        <v>48257</v>
      </c>
      <c r="H83" s="262">
        <f>G83-F83</f>
        <v>7</v>
      </c>
      <c r="I83" s="263">
        <v>42</v>
      </c>
    </row>
    <row r="84" spans="1:9" x14ac:dyDescent="0.35">
      <c r="A84" s="639"/>
      <c r="B84" s="640"/>
      <c r="C84" s="225"/>
      <c r="D84" s="240"/>
      <c r="E84" s="240"/>
      <c r="F84" s="281"/>
      <c r="G84" s="282"/>
      <c r="H84" s="283"/>
      <c r="I84" s="268"/>
    </row>
    <row r="85" spans="1:9" x14ac:dyDescent="0.35">
      <c r="A85" s="639"/>
      <c r="B85" s="640"/>
      <c r="C85" s="225"/>
      <c r="D85" s="240"/>
      <c r="E85" s="240"/>
      <c r="F85" s="281"/>
      <c r="G85" s="282"/>
      <c r="H85" s="283"/>
      <c r="I85" s="268"/>
    </row>
    <row r="86" spans="1:9" x14ac:dyDescent="0.35">
      <c r="A86" s="639"/>
      <c r="B86" s="640"/>
      <c r="C86" s="225"/>
      <c r="D86" s="240"/>
      <c r="E86" s="240"/>
      <c r="F86" s="281"/>
      <c r="G86" s="282"/>
      <c r="H86" s="283"/>
      <c r="I86" s="268"/>
    </row>
    <row r="87" spans="1:9" x14ac:dyDescent="0.35">
      <c r="A87" s="639"/>
      <c r="B87" s="640"/>
      <c r="C87" s="225"/>
      <c r="D87" s="240"/>
      <c r="E87" s="240"/>
      <c r="F87" s="281"/>
      <c r="G87" s="282"/>
      <c r="H87" s="283"/>
      <c r="I87" s="268"/>
    </row>
    <row r="88" spans="1:9" x14ac:dyDescent="0.35">
      <c r="A88" s="639"/>
      <c r="B88" s="640"/>
      <c r="C88" s="225"/>
      <c r="D88" s="240"/>
      <c r="E88" s="240"/>
      <c r="F88" s="281"/>
      <c r="G88" s="282"/>
      <c r="H88" s="283"/>
      <c r="I88" s="268"/>
    </row>
    <row r="89" spans="1:9" x14ac:dyDescent="0.35">
      <c r="A89" s="639"/>
      <c r="B89" s="640"/>
      <c r="C89" s="225"/>
      <c r="D89" s="240"/>
      <c r="E89" s="240"/>
      <c r="F89" s="281"/>
      <c r="G89" s="282"/>
      <c r="H89" s="283"/>
      <c r="I89" s="268"/>
    </row>
    <row r="90" spans="1:9" x14ac:dyDescent="0.35">
      <c r="A90" s="639"/>
      <c r="B90" s="640"/>
      <c r="C90" s="225"/>
      <c r="D90" s="240"/>
      <c r="E90" s="240"/>
      <c r="F90" s="281"/>
      <c r="G90" s="282"/>
      <c r="H90" s="283"/>
      <c r="I90" s="268"/>
    </row>
    <row r="91" spans="1:9" ht="15" thickBot="1" x14ac:dyDescent="0.4">
      <c r="A91" s="639"/>
      <c r="B91" s="640"/>
      <c r="C91" s="229"/>
      <c r="D91" s="240"/>
      <c r="E91" s="240"/>
      <c r="F91" s="281"/>
      <c r="G91" s="282"/>
      <c r="H91" s="283"/>
      <c r="I91" s="270"/>
    </row>
    <row r="92" spans="1:9" x14ac:dyDescent="0.35">
      <c r="C92" s="321"/>
    </row>
    <row r="93" spans="1:9" x14ac:dyDescent="0.35">
      <c r="A93" s="633" t="s">
        <v>25</v>
      </c>
      <c r="B93" s="634"/>
      <c r="C93" s="634"/>
      <c r="D93" s="634"/>
      <c r="E93" s="634"/>
      <c r="F93" s="635"/>
    </row>
    <row r="94" spans="1:9" ht="16.149999999999999" customHeight="1" x14ac:dyDescent="0.35">
      <c r="A94" s="631" t="s">
        <v>29</v>
      </c>
      <c r="B94" s="632"/>
      <c r="C94" s="37" t="s">
        <v>488</v>
      </c>
      <c r="D94" s="182" t="s">
        <v>489</v>
      </c>
      <c r="E94" s="625" t="s">
        <v>27</v>
      </c>
      <c r="F94" s="626"/>
    </row>
    <row r="95" spans="1:9" s="153" customFormat="1" ht="12" customHeight="1" x14ac:dyDescent="0.35">
      <c r="A95" s="528" t="str">
        <f>A83</f>
        <v>Ex :Tar Evap 1</v>
      </c>
      <c r="B95" s="663"/>
      <c r="C95" s="284">
        <v>1.8</v>
      </c>
      <c r="D95" s="285">
        <v>0.4</v>
      </c>
      <c r="E95" s="627" t="s">
        <v>403</v>
      </c>
      <c r="F95" s="628"/>
    </row>
    <row r="96" spans="1:9" x14ac:dyDescent="0.35">
      <c r="A96" s="629">
        <f>A84</f>
        <v>0</v>
      </c>
      <c r="B96" s="630"/>
      <c r="C96" s="286"/>
      <c r="D96" s="287"/>
      <c r="E96" s="623"/>
      <c r="F96" s="624"/>
    </row>
    <row r="97" spans="1:9" x14ac:dyDescent="0.35">
      <c r="A97" s="629">
        <f t="shared" ref="A97:A103" si="3">A85</f>
        <v>0</v>
      </c>
      <c r="B97" s="630"/>
      <c r="C97" s="286"/>
      <c r="D97" s="287"/>
      <c r="E97" s="623"/>
      <c r="F97" s="624"/>
    </row>
    <row r="98" spans="1:9" x14ac:dyDescent="0.35">
      <c r="A98" s="629">
        <f t="shared" si="3"/>
        <v>0</v>
      </c>
      <c r="B98" s="630"/>
      <c r="C98" s="286"/>
      <c r="D98" s="287"/>
      <c r="E98" s="623"/>
      <c r="F98" s="624"/>
    </row>
    <row r="99" spans="1:9" x14ac:dyDescent="0.35">
      <c r="A99" s="629">
        <f t="shared" si="3"/>
        <v>0</v>
      </c>
      <c r="B99" s="630"/>
      <c r="C99" s="286"/>
      <c r="D99" s="287"/>
      <c r="E99" s="623"/>
      <c r="F99" s="624"/>
    </row>
    <row r="100" spans="1:9" x14ac:dyDescent="0.35">
      <c r="A100" s="629">
        <f t="shared" si="3"/>
        <v>0</v>
      </c>
      <c r="B100" s="630"/>
      <c r="C100" s="286"/>
      <c r="D100" s="287"/>
      <c r="E100" s="623"/>
      <c r="F100" s="624"/>
    </row>
    <row r="101" spans="1:9" x14ac:dyDescent="0.35">
      <c r="A101" s="629">
        <f t="shared" si="3"/>
        <v>0</v>
      </c>
      <c r="B101" s="630"/>
      <c r="C101" s="286"/>
      <c r="D101" s="287"/>
      <c r="E101" s="623"/>
      <c r="F101" s="624"/>
    </row>
    <row r="102" spans="1:9" x14ac:dyDescent="0.35">
      <c r="A102" s="629">
        <f t="shared" si="3"/>
        <v>0</v>
      </c>
      <c r="B102" s="630"/>
      <c r="C102" s="286"/>
      <c r="D102" s="287"/>
      <c r="E102" s="623"/>
      <c r="F102" s="624"/>
    </row>
    <row r="103" spans="1:9" x14ac:dyDescent="0.35">
      <c r="A103" s="629">
        <f t="shared" si="3"/>
        <v>0</v>
      </c>
      <c r="B103" s="630"/>
      <c r="C103" s="286"/>
      <c r="D103" s="287"/>
      <c r="E103" s="623"/>
      <c r="F103" s="624"/>
    </row>
    <row r="104" spans="1:9" x14ac:dyDescent="0.35">
      <c r="C104" s="43"/>
    </row>
    <row r="105" spans="1:9" x14ac:dyDescent="0.35">
      <c r="A105" s="636" t="s">
        <v>28</v>
      </c>
      <c r="B105" s="637"/>
      <c r="C105" s="637"/>
      <c r="D105" s="637"/>
      <c r="E105" s="637"/>
      <c r="F105" s="637"/>
      <c r="G105" s="637"/>
      <c r="H105" s="637"/>
      <c r="I105" s="638"/>
    </row>
    <row r="106" spans="1:9" ht="72" customHeight="1" x14ac:dyDescent="0.35">
      <c r="A106" s="664" t="s">
        <v>29</v>
      </c>
      <c r="B106" s="664"/>
      <c r="C106" s="78" t="s">
        <v>357</v>
      </c>
      <c r="D106" s="38" t="s">
        <v>388</v>
      </c>
      <c r="E106" s="38" t="s">
        <v>400</v>
      </c>
      <c r="F106" s="611" t="s">
        <v>405</v>
      </c>
      <c r="G106" s="612"/>
      <c r="H106" s="612"/>
      <c r="I106" s="613"/>
    </row>
    <row r="107" spans="1:9" s="153" customFormat="1" ht="14.5" customHeight="1" x14ac:dyDescent="0.35">
      <c r="A107" s="288" t="str">
        <f>A95</f>
        <v>Ex :Tar Evap 1</v>
      </c>
      <c r="B107" s="288"/>
      <c r="C107" s="289">
        <v>12</v>
      </c>
      <c r="D107" s="290">
        <v>0</v>
      </c>
      <c r="E107" s="291">
        <v>5</v>
      </c>
      <c r="F107" s="620" t="s">
        <v>404</v>
      </c>
      <c r="G107" s="621"/>
      <c r="H107" s="621"/>
      <c r="I107" s="622"/>
    </row>
    <row r="108" spans="1:9" x14ac:dyDescent="0.35">
      <c r="A108" s="659">
        <f>A96</f>
        <v>0</v>
      </c>
      <c r="B108" s="659"/>
      <c r="C108" s="292"/>
      <c r="D108" s="293"/>
      <c r="E108" s="294"/>
      <c r="F108" s="617"/>
      <c r="G108" s="618"/>
      <c r="H108" s="618"/>
      <c r="I108" s="619"/>
    </row>
    <row r="109" spans="1:9" x14ac:dyDescent="0.35">
      <c r="A109" s="659">
        <f t="shared" ref="A109:A115" si="4">A97</f>
        <v>0</v>
      </c>
      <c r="B109" s="659"/>
      <c r="C109" s="292"/>
      <c r="D109" s="293"/>
      <c r="E109" s="294"/>
      <c r="F109" s="614"/>
      <c r="G109" s="615"/>
      <c r="H109" s="615"/>
      <c r="I109" s="616"/>
    </row>
    <row r="110" spans="1:9" x14ac:dyDescent="0.35">
      <c r="A110" s="659">
        <f t="shared" si="4"/>
        <v>0</v>
      </c>
      <c r="B110" s="659"/>
      <c r="C110" s="292"/>
      <c r="D110" s="293"/>
      <c r="E110" s="294"/>
      <c r="F110" s="614"/>
      <c r="G110" s="615"/>
      <c r="H110" s="615"/>
      <c r="I110" s="616"/>
    </row>
    <row r="111" spans="1:9" x14ac:dyDescent="0.35">
      <c r="A111" s="659">
        <f t="shared" si="4"/>
        <v>0</v>
      </c>
      <c r="B111" s="659"/>
      <c r="C111" s="292"/>
      <c r="D111" s="293"/>
      <c r="E111" s="294"/>
      <c r="F111" s="614"/>
      <c r="G111" s="615"/>
      <c r="H111" s="615"/>
      <c r="I111" s="616"/>
    </row>
    <row r="112" spans="1:9" x14ac:dyDescent="0.35">
      <c r="A112" s="659">
        <f t="shared" si="4"/>
        <v>0</v>
      </c>
      <c r="B112" s="659"/>
      <c r="C112" s="292"/>
      <c r="D112" s="293"/>
      <c r="E112" s="294"/>
      <c r="F112" s="614"/>
      <c r="G112" s="615"/>
      <c r="H112" s="615"/>
      <c r="I112" s="616"/>
    </row>
    <row r="113" spans="1:9" x14ac:dyDescent="0.35">
      <c r="A113" s="659">
        <f t="shared" si="4"/>
        <v>0</v>
      </c>
      <c r="B113" s="659"/>
      <c r="C113" s="292"/>
      <c r="D113" s="293"/>
      <c r="E113" s="294"/>
      <c r="F113" s="614"/>
      <c r="G113" s="615"/>
      <c r="H113" s="615"/>
      <c r="I113" s="616"/>
    </row>
    <row r="114" spans="1:9" x14ac:dyDescent="0.35">
      <c r="A114" s="659">
        <f t="shared" si="4"/>
        <v>0</v>
      </c>
      <c r="B114" s="659"/>
      <c r="C114" s="292"/>
      <c r="D114" s="293"/>
      <c r="E114" s="294"/>
      <c r="F114" s="614"/>
      <c r="G114" s="615"/>
      <c r="H114" s="615"/>
      <c r="I114" s="616"/>
    </row>
    <row r="115" spans="1:9" x14ac:dyDescent="0.35">
      <c r="A115" s="659">
        <f t="shared" si="4"/>
        <v>0</v>
      </c>
      <c r="B115" s="659"/>
      <c r="C115" s="292"/>
      <c r="D115" s="293"/>
      <c r="E115" s="294"/>
      <c r="F115" s="614"/>
      <c r="G115" s="615"/>
      <c r="H115" s="615"/>
      <c r="I115" s="616"/>
    </row>
    <row r="116" spans="1:9" x14ac:dyDescent="0.35">
      <c r="A116" s="20" t="s">
        <v>398</v>
      </c>
      <c r="B116" s="43"/>
      <c r="D116" s="65"/>
      <c r="E116" s="65"/>
    </row>
    <row r="117" spans="1:9" ht="13.9" customHeight="1" x14ac:dyDescent="0.35">
      <c r="A117" s="122" t="s">
        <v>406</v>
      </c>
      <c r="B117" s="86"/>
      <c r="C117" s="86"/>
      <c r="D117" s="86"/>
      <c r="E117" s="86"/>
      <c r="F117" s="86"/>
      <c r="G117" s="86"/>
      <c r="H117" s="86"/>
    </row>
    <row r="118" spans="1:9" ht="12.65" customHeight="1" x14ac:dyDescent="0.35">
      <c r="A118" s="122" t="s">
        <v>397</v>
      </c>
      <c r="B118" s="86"/>
      <c r="C118" s="86"/>
      <c r="D118" s="86"/>
      <c r="E118" s="86"/>
    </row>
    <row r="119" spans="1:9" x14ac:dyDescent="0.35">
      <c r="A119" s="161" t="s">
        <v>385</v>
      </c>
      <c r="B119" s="43"/>
      <c r="D119" s="65"/>
      <c r="E119" s="65"/>
    </row>
    <row r="120" spans="1:9" x14ac:dyDescent="0.35">
      <c r="A120" s="20" t="s">
        <v>392</v>
      </c>
      <c r="B120" s="43"/>
      <c r="D120" s="65"/>
      <c r="E120" s="65"/>
    </row>
    <row r="121" spans="1:9" x14ac:dyDescent="0.35">
      <c r="A121" s="20" t="s">
        <v>393</v>
      </c>
      <c r="B121" s="43"/>
      <c r="D121" s="65"/>
      <c r="E121" s="65"/>
    </row>
    <row r="122" spans="1:9" x14ac:dyDescent="0.35">
      <c r="A122" s="20" t="s">
        <v>396</v>
      </c>
      <c r="B122" s="43"/>
      <c r="D122" s="65"/>
      <c r="E122" s="65"/>
    </row>
    <row r="123" spans="1:9" x14ac:dyDescent="0.35">
      <c r="A123" s="20" t="s">
        <v>394</v>
      </c>
      <c r="B123" s="43"/>
      <c r="D123" s="65"/>
      <c r="E123" s="65"/>
    </row>
    <row r="124" spans="1:9" x14ac:dyDescent="0.35">
      <c r="A124" s="20" t="s">
        <v>395</v>
      </c>
    </row>
    <row r="125" spans="1:9" ht="15" thickBot="1" x14ac:dyDescent="0.4">
      <c r="A125" s="20"/>
    </row>
    <row r="126" spans="1:9" s="69" customFormat="1" ht="17" thickBot="1" x14ac:dyDescent="0.4">
      <c r="A126" s="69" t="s">
        <v>600</v>
      </c>
      <c r="C126" s="171">
        <f>SUM(I84:I91)</f>
        <v>0</v>
      </c>
      <c r="D126" s="69" t="s">
        <v>574</v>
      </c>
    </row>
    <row r="127" spans="1:9" ht="14.65" customHeight="1" x14ac:dyDescent="0.35">
      <c r="C127" s="43"/>
      <c r="D127" s="43"/>
      <c r="E127" s="43"/>
    </row>
    <row r="128" spans="1:9" x14ac:dyDescent="0.35">
      <c r="C128" s="79"/>
      <c r="D128" s="79"/>
      <c r="E128" s="79"/>
      <c r="F128" s="101"/>
      <c r="G128" s="101"/>
      <c r="H128" s="101"/>
      <c r="I128" s="101"/>
    </row>
    <row r="129" spans="3:9" x14ac:dyDescent="0.35">
      <c r="C129" s="79"/>
      <c r="D129" s="79"/>
      <c r="E129" s="79"/>
      <c r="F129" s="101"/>
      <c r="G129" s="101"/>
      <c r="H129" s="101"/>
      <c r="I129" s="101"/>
    </row>
  </sheetData>
  <sheetProtection algorithmName="SHA-512" hashValue="imhq8rRi3MwlpNdWyP7Lj8PDafrjzlE4JeMJQyrevbagite1n9Dtve9n7ye6TzqdiORvhnuhJZr6vNQ0CBOwzg==" saltValue="3WYJ+5DKLhcC2/Q11RAQew==" spinCount="100000" sheet="1" objects="1" scenarios="1"/>
  <mergeCells count="120">
    <mergeCell ref="A114:B114"/>
    <mergeCell ref="F114:I114"/>
    <mergeCell ref="A115:B115"/>
    <mergeCell ref="F115:I115"/>
    <mergeCell ref="F109:I109"/>
    <mergeCell ref="F110:I110"/>
    <mergeCell ref="A113:B113"/>
    <mergeCell ref="A51:B51"/>
    <mergeCell ref="A52:B52"/>
    <mergeCell ref="A62:B62"/>
    <mergeCell ref="A63:B63"/>
    <mergeCell ref="A109:B109"/>
    <mergeCell ref="A110:B110"/>
    <mergeCell ref="A85:B85"/>
    <mergeCell ref="A86:B86"/>
    <mergeCell ref="A87:B87"/>
    <mergeCell ref="A88:B88"/>
    <mergeCell ref="A97:B97"/>
    <mergeCell ref="A98:B98"/>
    <mergeCell ref="A99:B99"/>
    <mergeCell ref="A100:B100"/>
    <mergeCell ref="A106:B106"/>
    <mergeCell ref="A108:B108"/>
    <mergeCell ref="A111:B111"/>
    <mergeCell ref="A112:B112"/>
    <mergeCell ref="A55:B55"/>
    <mergeCell ref="A58:B58"/>
    <mergeCell ref="A59:B59"/>
    <mergeCell ref="A60:B60"/>
    <mergeCell ref="A61:B61"/>
    <mergeCell ref="A57:I57"/>
    <mergeCell ref="A47:F47"/>
    <mergeCell ref="A48:B48"/>
    <mergeCell ref="A49:B49"/>
    <mergeCell ref="A50:B50"/>
    <mergeCell ref="A53:B53"/>
    <mergeCell ref="E51:F51"/>
    <mergeCell ref="E52:F52"/>
    <mergeCell ref="B78:I78"/>
    <mergeCell ref="A82:B82"/>
    <mergeCell ref="A83:B83"/>
    <mergeCell ref="A84:B84"/>
    <mergeCell ref="A89:B89"/>
    <mergeCell ref="A90:B90"/>
    <mergeCell ref="A91:B91"/>
    <mergeCell ref="A81:I81"/>
    <mergeCell ref="A95:B95"/>
    <mergeCell ref="A96:B96"/>
    <mergeCell ref="E98:F98"/>
    <mergeCell ref="E99:F99"/>
    <mergeCell ref="E100:F100"/>
    <mergeCell ref="A11:B11"/>
    <mergeCell ref="A13:B13"/>
    <mergeCell ref="A14:B14"/>
    <mergeCell ref="A16:H16"/>
    <mergeCell ref="A17:B17"/>
    <mergeCell ref="A7:F7"/>
    <mergeCell ref="A8:B8"/>
    <mergeCell ref="A9:B9"/>
    <mergeCell ref="A10:B10"/>
    <mergeCell ref="G17:H17"/>
    <mergeCell ref="A39:B39"/>
    <mergeCell ref="A40:B40"/>
    <mergeCell ref="A43:B43"/>
    <mergeCell ref="A44:B44"/>
    <mergeCell ref="A45:B45"/>
    <mergeCell ref="A41:B41"/>
    <mergeCell ref="A42:B42"/>
    <mergeCell ref="A25:G25"/>
    <mergeCell ref="A37:I37"/>
    <mergeCell ref="A38:B38"/>
    <mergeCell ref="A27:H29"/>
    <mergeCell ref="A23:B23"/>
    <mergeCell ref="A20:B20"/>
    <mergeCell ref="G20:H20"/>
    <mergeCell ref="F106:I106"/>
    <mergeCell ref="F111:I111"/>
    <mergeCell ref="F108:I108"/>
    <mergeCell ref="F112:I112"/>
    <mergeCell ref="F113:I113"/>
    <mergeCell ref="F107:I107"/>
    <mergeCell ref="E103:F103"/>
    <mergeCell ref="E94:F94"/>
    <mergeCell ref="E95:F95"/>
    <mergeCell ref="E96:F96"/>
    <mergeCell ref="E101:F101"/>
    <mergeCell ref="E102:F102"/>
    <mergeCell ref="A101:B101"/>
    <mergeCell ref="A64:B64"/>
    <mergeCell ref="A65:B65"/>
    <mergeCell ref="A102:B102"/>
    <mergeCell ref="A103:B103"/>
    <mergeCell ref="A94:B94"/>
    <mergeCell ref="A93:F93"/>
    <mergeCell ref="A105:I105"/>
    <mergeCell ref="E97:F97"/>
    <mergeCell ref="B1:I1"/>
    <mergeCell ref="B4:I4"/>
    <mergeCell ref="B34:I34"/>
    <mergeCell ref="G48:I48"/>
    <mergeCell ref="G49:I49"/>
    <mergeCell ref="G50:I50"/>
    <mergeCell ref="G53:I53"/>
    <mergeCell ref="E58:I58"/>
    <mergeCell ref="E55:F55"/>
    <mergeCell ref="E48:F48"/>
    <mergeCell ref="E49:F49"/>
    <mergeCell ref="E50:F50"/>
    <mergeCell ref="E53:F53"/>
    <mergeCell ref="E54:F54"/>
    <mergeCell ref="A54:B54"/>
    <mergeCell ref="G18:H18"/>
    <mergeCell ref="G19:H19"/>
    <mergeCell ref="G21:H21"/>
    <mergeCell ref="G22:H22"/>
    <mergeCell ref="G23:H23"/>
    <mergeCell ref="A18:B18"/>
    <mergeCell ref="A19:B19"/>
    <mergeCell ref="A21:B21"/>
    <mergeCell ref="A22:B22"/>
  </mergeCells>
  <phoneticPr fontId="5" type="noConversion"/>
  <conditionalFormatting sqref="A19:A23">
    <cfRule type="cellIs" dxfId="6" priority="4" operator="equal">
      <formula>0</formula>
    </cfRule>
  </conditionalFormatting>
  <conditionalFormatting sqref="A50:A55">
    <cfRule type="cellIs" dxfId="5" priority="3" operator="equal">
      <formula>0</formula>
    </cfRule>
  </conditionalFormatting>
  <conditionalFormatting sqref="A60:A65">
    <cfRule type="cellIs" dxfId="4" priority="1" operator="equal">
      <formula>0</formula>
    </cfRule>
  </conditionalFormatting>
  <conditionalFormatting sqref="A108:A115">
    <cfRule type="cellIs" dxfId="3" priority="5" operator="equal">
      <formula>0</formula>
    </cfRule>
  </conditionalFormatting>
  <dataValidations count="3">
    <dataValidation type="list" allowBlank="1" showInputMessage="1" showErrorMessage="1" sqref="B126 C31:C32" xr:uid="{27618F77-562B-4FFE-ABC4-799506FF7724}">
      <formula1>"Commune, Syndicat, Eau de surface, Souterraine, Autre origine"</formula1>
    </dataValidation>
    <dataValidation errorStyle="information" allowBlank="1" showInputMessage="1" showErrorMessage="1" errorTitle="Information" error="Cette source de fait pas partie de la pré-sélection." sqref="D58:E58 C49:C55" xr:uid="{CC8D05A8-2E0F-4A55-A0D8-78721B47AB34}"/>
    <dataValidation type="list" errorStyle="information" allowBlank="1" showInputMessage="1" showErrorMessage="1" errorTitle="Information" error="Cette source de fait pas partie de la pré-sélection." sqref="C83 C39:C45 C9" xr:uid="{113DD774-D2C9-4185-B643-F43106521334}">
      <formula1>#REF!</formula1>
    </dataValidation>
  </dataValidations>
  <hyperlinks>
    <hyperlink ref="A1" location="Recommandations!A167" tooltip="Recommandations" display="Recommandations!A167" xr:uid="{54F41EE2-3B27-4F93-9432-D006590DF01F}"/>
    <hyperlink ref="A4" location="Recommandations!A177" tooltip="Recommandations" display="Recommandations!A177" xr:uid="{753892D0-4435-483E-A163-E2F1B8CC15F8}"/>
    <hyperlink ref="A34" location="Recommandations!A184" tooltip="Recommandations" display="Recommandations!A184" xr:uid="{D4EB8319-4E79-43E6-9F65-6AD18A19B413}"/>
    <hyperlink ref="A78" location="Recommandations!A194" tooltip="Recommandations" display="Recommandations!A194" xr:uid="{AF85EB10-A93E-4B72-B3D4-D2242ECDBAA4}"/>
  </hyperlinks>
  <pageMargins left="0.70866141732283472" right="0.70866141732283472" top="0.74803149606299213" bottom="0.74803149606299213" header="0.31496062992125984" footer="0.31496062992125984"/>
  <pageSetup paperSize="8" scale="79" fitToHeight="3" orientation="landscape" r:id="rId1"/>
  <headerFooter>
    <oddFooter>&amp;LVersion 2025&amp;CStratégie de collecte des données – Audit de l’eau en entreprise_
Eaux de refroidissement&amp;R&amp;P</oddFooter>
  </headerFooter>
  <rowBreaks count="2" manualBreakCount="2">
    <brk id="33" max="16383" man="1"/>
    <brk id="77" max="16383" man="1"/>
  </rowBreaks>
  <ignoredErrors>
    <ignoredError sqref="A95:B95"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Information" error="Cette source de fait pas partie de la pré-sélection." xr:uid="{605D664F-9F37-4C44-B6BC-FD280553CF8F}">
          <x14:formula1>
            <xm:f>'10. Synthèse Conso'!$X$30:$X$36</xm:f>
          </x14:formula1>
          <xm:sqref>C84:C91</xm:sqref>
        </x14:dataValidation>
        <x14:dataValidation type="list" errorStyle="information" allowBlank="1" showInputMessage="1" showErrorMessage="1" errorTitle="Information" error="Cette source de fait pas partie de la pré-sélection." xr:uid="{FD1599D2-0B92-4D0F-8CE2-17C3E12C2AA1}">
          <x14:formula1>
            <xm:f>'10. Synthèse Conso'!$X$30:$X$35</xm:f>
          </x14:formula1>
          <xm:sqref>C10:C14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8480-61A4-42B8-8B4F-31CF06897929}">
  <sheetPr codeName="Sheet8">
    <pageSetUpPr fitToPage="1"/>
  </sheetPr>
  <dimension ref="A1:J67"/>
  <sheetViews>
    <sheetView showGridLines="0" topLeftCell="A17" zoomScaleNormal="100" workbookViewId="0">
      <selection activeCell="A26" sqref="A26:J26"/>
    </sheetView>
  </sheetViews>
  <sheetFormatPr baseColWidth="10" defaultColWidth="9.26953125" defaultRowHeight="14.5" x14ac:dyDescent="0.35"/>
  <cols>
    <col min="1" max="1" width="5.54296875" style="64" customWidth="1"/>
    <col min="2" max="2" width="17.7265625" style="64" customWidth="1"/>
    <col min="3" max="3" width="25.81640625" style="64" customWidth="1"/>
    <col min="4" max="4" width="18.26953125" style="64" customWidth="1"/>
    <col min="5" max="6" width="21.1796875" style="64" customWidth="1"/>
    <col min="7" max="7" width="18.26953125" style="64" customWidth="1"/>
    <col min="8" max="8" width="19.26953125" style="64" customWidth="1"/>
    <col min="9" max="9" width="18.26953125" style="64" customWidth="1"/>
    <col min="10" max="10" width="26.81640625" style="64" customWidth="1"/>
    <col min="11" max="16384" width="9.26953125" style="64"/>
  </cols>
  <sheetData>
    <row r="1" spans="1:10" ht="28.15" customHeight="1" x14ac:dyDescent="0.35">
      <c r="A1" s="63" t="e" vm="11">
        <v>#VALUE!</v>
      </c>
      <c r="B1" s="592" t="s">
        <v>591</v>
      </c>
      <c r="C1" s="665"/>
      <c r="D1" s="665"/>
      <c r="E1" s="665"/>
      <c r="F1" s="665"/>
      <c r="G1" s="665"/>
      <c r="H1" s="665"/>
      <c r="I1" s="665"/>
      <c r="J1" s="665"/>
    </row>
    <row r="2" spans="1:10" ht="40.15" customHeight="1" x14ac:dyDescent="0.35">
      <c r="A2" s="493" t="s">
        <v>407</v>
      </c>
      <c r="B2" s="493"/>
      <c r="C2" s="493"/>
      <c r="D2" s="493"/>
      <c r="E2" s="493"/>
      <c r="F2" s="493"/>
      <c r="G2" s="493"/>
      <c r="H2" s="493"/>
      <c r="I2" s="493"/>
      <c r="J2" s="493"/>
    </row>
    <row r="4" spans="1:10" x14ac:dyDescent="0.35">
      <c r="A4" s="633" t="s">
        <v>427</v>
      </c>
      <c r="B4" s="634"/>
      <c r="C4" s="634"/>
      <c r="D4" s="634"/>
      <c r="E4" s="634"/>
      <c r="F4" s="634"/>
      <c r="G4" s="635"/>
    </row>
    <row r="5" spans="1:10" ht="57.65" customHeight="1" x14ac:dyDescent="0.35">
      <c r="A5" s="660" t="s">
        <v>415</v>
      </c>
      <c r="B5" s="660"/>
      <c r="C5" s="61" t="s">
        <v>418</v>
      </c>
      <c r="D5" s="61" t="s">
        <v>429</v>
      </c>
      <c r="E5" s="61" t="s">
        <v>416</v>
      </c>
      <c r="F5" s="61" t="s">
        <v>426</v>
      </c>
      <c r="G5" s="61" t="s">
        <v>432</v>
      </c>
      <c r="H5" s="22"/>
      <c r="I5" s="22"/>
      <c r="J5" s="22"/>
    </row>
    <row r="6" spans="1:10" s="230" customFormat="1" x14ac:dyDescent="0.35">
      <c r="A6" s="528" t="s">
        <v>566</v>
      </c>
      <c r="B6" s="663"/>
      <c r="C6" s="295" t="s">
        <v>428</v>
      </c>
      <c r="D6" s="271" t="s">
        <v>430</v>
      </c>
      <c r="E6" s="212" t="s">
        <v>431</v>
      </c>
      <c r="F6" s="271">
        <v>3500</v>
      </c>
      <c r="G6" s="295">
        <v>88</v>
      </c>
    </row>
    <row r="7" spans="1:10" x14ac:dyDescent="0.35">
      <c r="A7" s="652"/>
      <c r="B7" s="668"/>
      <c r="C7" s="296"/>
      <c r="D7" s="287"/>
      <c r="E7" s="297"/>
      <c r="F7" s="287"/>
      <c r="G7" s="287"/>
      <c r="H7" s="119"/>
      <c r="I7" s="119"/>
      <c r="J7" s="119"/>
    </row>
    <row r="8" spans="1:10" x14ac:dyDescent="0.35">
      <c r="A8" s="652"/>
      <c r="B8" s="668"/>
      <c r="C8" s="296"/>
      <c r="D8" s="287"/>
      <c r="E8" s="297"/>
      <c r="F8" s="287"/>
      <c r="G8" s="287"/>
      <c r="H8" s="119"/>
      <c r="I8" s="119"/>
      <c r="J8" s="119"/>
    </row>
    <row r="9" spans="1:10" x14ac:dyDescent="0.35">
      <c r="A9" s="652"/>
      <c r="B9" s="668"/>
      <c r="C9" s="296"/>
      <c r="D9" s="287"/>
      <c r="E9" s="297"/>
      <c r="F9" s="287"/>
      <c r="G9" s="287"/>
      <c r="H9" s="119"/>
      <c r="I9" s="119"/>
      <c r="J9" s="119"/>
    </row>
    <row r="10" spans="1:10" x14ac:dyDescent="0.35">
      <c r="A10" s="652"/>
      <c r="B10" s="668"/>
      <c r="C10" s="296"/>
      <c r="D10" s="287"/>
      <c r="E10" s="297"/>
      <c r="F10" s="287"/>
      <c r="G10" s="287"/>
      <c r="H10" s="119"/>
      <c r="I10" s="119"/>
      <c r="J10" s="119"/>
    </row>
    <row r="11" spans="1:10" x14ac:dyDescent="0.35">
      <c r="A11" s="652"/>
      <c r="B11" s="668"/>
      <c r="C11" s="296"/>
      <c r="D11" s="287"/>
      <c r="E11" s="297"/>
      <c r="F11" s="287"/>
      <c r="G11" s="287"/>
      <c r="H11" s="119"/>
      <c r="I11" s="119"/>
      <c r="J11" s="119"/>
    </row>
    <row r="12" spans="1:10" x14ac:dyDescent="0.35">
      <c r="A12" s="652"/>
      <c r="B12" s="668"/>
      <c r="C12" s="296"/>
      <c r="D12" s="287"/>
      <c r="E12" s="297"/>
      <c r="F12" s="287"/>
      <c r="G12" s="287"/>
    </row>
    <row r="13" spans="1:10" x14ac:dyDescent="0.35">
      <c r="A13" s="652"/>
      <c r="B13" s="668"/>
      <c r="C13" s="296"/>
      <c r="D13" s="287"/>
      <c r="E13" s="297"/>
      <c r="F13" s="287"/>
      <c r="G13" s="287"/>
    </row>
    <row r="15" spans="1:10" ht="15" thickBot="1" x14ac:dyDescent="0.4">
      <c r="A15" s="633" t="s">
        <v>24</v>
      </c>
      <c r="B15" s="634"/>
      <c r="C15" s="662"/>
      <c r="D15" s="634"/>
      <c r="E15" s="634"/>
      <c r="F15" s="634"/>
      <c r="G15" s="634"/>
      <c r="H15" s="634"/>
      <c r="I15" s="669"/>
    </row>
    <row r="16" spans="1:10" ht="72" customHeight="1" x14ac:dyDescent="0.35">
      <c r="A16" s="596" t="s">
        <v>30</v>
      </c>
      <c r="B16" s="670"/>
      <c r="C16" s="13" t="s">
        <v>2</v>
      </c>
      <c r="D16" s="59" t="s">
        <v>23</v>
      </c>
      <c r="E16" s="40" t="s">
        <v>375</v>
      </c>
      <c r="F16" s="40" t="s">
        <v>408</v>
      </c>
      <c r="G16" s="40" t="s">
        <v>377</v>
      </c>
      <c r="H16" s="58" t="s">
        <v>389</v>
      </c>
      <c r="I16" s="13" t="s">
        <v>592</v>
      </c>
    </row>
    <row r="17" spans="1:10" s="153" customFormat="1" ht="25.5" customHeight="1" x14ac:dyDescent="0.35">
      <c r="A17" s="528" t="str">
        <f>A6</f>
        <v>Chaudière Vap.</v>
      </c>
      <c r="B17" s="651"/>
      <c r="C17" s="222" t="s">
        <v>477</v>
      </c>
      <c r="D17" s="298" t="s">
        <v>409</v>
      </c>
      <c r="E17" s="295">
        <v>11500</v>
      </c>
      <c r="F17" s="295">
        <v>11525</v>
      </c>
      <c r="G17" s="295">
        <f>F17-E17</f>
        <v>25</v>
      </c>
      <c r="H17" s="299">
        <v>3.2</v>
      </c>
      <c r="I17" s="224">
        <v>1300</v>
      </c>
    </row>
    <row r="18" spans="1:10" x14ac:dyDescent="0.35">
      <c r="A18" s="538">
        <f>A7</f>
        <v>0</v>
      </c>
      <c r="B18" s="540"/>
      <c r="C18" s="353"/>
      <c r="D18" s="301"/>
      <c r="E18" s="296"/>
      <c r="F18" s="296"/>
      <c r="G18" s="296"/>
      <c r="H18" s="302"/>
      <c r="I18" s="300"/>
    </row>
    <row r="19" spans="1:10" x14ac:dyDescent="0.35">
      <c r="A19" s="538">
        <f t="shared" ref="A19:A24" si="0">A8</f>
        <v>0</v>
      </c>
      <c r="B19" s="540"/>
      <c r="C19" s="353"/>
      <c r="D19" s="301"/>
      <c r="E19" s="296"/>
      <c r="F19" s="296"/>
      <c r="G19" s="296"/>
      <c r="H19" s="302"/>
      <c r="I19" s="300"/>
    </row>
    <row r="20" spans="1:10" x14ac:dyDescent="0.35">
      <c r="A20" s="538">
        <f t="shared" si="0"/>
        <v>0</v>
      </c>
      <c r="B20" s="540"/>
      <c r="C20" s="353"/>
      <c r="D20" s="301"/>
      <c r="E20" s="296"/>
      <c r="F20" s="296"/>
      <c r="G20" s="296"/>
      <c r="H20" s="302"/>
      <c r="I20" s="300"/>
    </row>
    <row r="21" spans="1:10" x14ac:dyDescent="0.35">
      <c r="A21" s="538">
        <f t="shared" si="0"/>
        <v>0</v>
      </c>
      <c r="B21" s="540"/>
      <c r="C21" s="353"/>
      <c r="D21" s="301"/>
      <c r="E21" s="296"/>
      <c r="F21" s="296"/>
      <c r="G21" s="296"/>
      <c r="H21" s="302"/>
      <c r="I21" s="300"/>
    </row>
    <row r="22" spans="1:10" x14ac:dyDescent="0.35">
      <c r="A22" s="538">
        <f t="shared" si="0"/>
        <v>0</v>
      </c>
      <c r="B22" s="540"/>
      <c r="C22" s="353"/>
      <c r="D22" s="301"/>
      <c r="E22" s="296"/>
      <c r="F22" s="296"/>
      <c r="G22" s="296"/>
      <c r="H22" s="302"/>
      <c r="I22" s="300"/>
    </row>
    <row r="23" spans="1:10" x14ac:dyDescent="0.35">
      <c r="A23" s="538">
        <f t="shared" si="0"/>
        <v>0</v>
      </c>
      <c r="B23" s="540"/>
      <c r="C23" s="353"/>
      <c r="D23" s="301"/>
      <c r="E23" s="296"/>
      <c r="F23" s="296"/>
      <c r="G23" s="296"/>
      <c r="H23" s="302"/>
      <c r="I23" s="300"/>
    </row>
    <row r="24" spans="1:10" ht="15" thickBot="1" x14ac:dyDescent="0.4">
      <c r="A24" s="538">
        <f t="shared" si="0"/>
        <v>0</v>
      </c>
      <c r="B24" s="540"/>
      <c r="C24" s="229"/>
      <c r="D24" s="301"/>
      <c r="E24" s="296"/>
      <c r="F24" s="296"/>
      <c r="G24" s="296"/>
      <c r="H24" s="302"/>
      <c r="I24" s="303"/>
    </row>
    <row r="25" spans="1:10" x14ac:dyDescent="0.35">
      <c r="C25" s="43"/>
    </row>
    <row r="26" spans="1:10" x14ac:dyDescent="0.35">
      <c r="A26" s="633" t="s">
        <v>410</v>
      </c>
      <c r="B26" s="634"/>
      <c r="C26" s="634"/>
      <c r="D26" s="634"/>
      <c r="E26" s="634"/>
      <c r="F26" s="634"/>
      <c r="G26" s="634"/>
      <c r="H26" s="634"/>
      <c r="I26" s="634"/>
      <c r="J26" s="635"/>
    </row>
    <row r="27" spans="1:10" ht="51" customHeight="1" x14ac:dyDescent="0.35">
      <c r="A27" s="596" t="s">
        <v>30</v>
      </c>
      <c r="B27" s="598"/>
      <c r="C27" s="41" t="s">
        <v>411</v>
      </c>
      <c r="D27" s="62" t="s">
        <v>390</v>
      </c>
      <c r="E27" s="60" t="s">
        <v>417</v>
      </c>
      <c r="F27" s="62" t="s">
        <v>412</v>
      </c>
      <c r="G27" s="62" t="s">
        <v>413</v>
      </c>
      <c r="H27" s="526" t="s">
        <v>799</v>
      </c>
      <c r="I27" s="671"/>
      <c r="J27" s="42" t="s">
        <v>414</v>
      </c>
    </row>
    <row r="28" spans="1:10" s="153" customFormat="1" x14ac:dyDescent="0.35">
      <c r="A28" s="528" t="str">
        <f>A17</f>
        <v>Chaudière Vap.</v>
      </c>
      <c r="B28" s="663"/>
      <c r="C28" s="304" t="s">
        <v>433</v>
      </c>
      <c r="D28" s="271">
        <v>0.2</v>
      </c>
      <c r="E28" s="271" t="s">
        <v>434</v>
      </c>
      <c r="F28" s="271" t="s">
        <v>435</v>
      </c>
      <c r="G28" s="271">
        <v>30</v>
      </c>
      <c r="H28" s="672" t="s">
        <v>800</v>
      </c>
      <c r="I28" s="673"/>
      <c r="J28" s="304">
        <v>75</v>
      </c>
    </row>
    <row r="29" spans="1:10" x14ac:dyDescent="0.35">
      <c r="A29" s="538">
        <f>A18</f>
        <v>0</v>
      </c>
      <c r="B29" s="602"/>
      <c r="C29" s="287"/>
      <c r="D29" s="287"/>
      <c r="E29" s="287"/>
      <c r="F29" s="287"/>
      <c r="G29" s="287"/>
      <c r="H29" s="666"/>
      <c r="I29" s="667"/>
      <c r="J29" s="305"/>
    </row>
    <row r="30" spans="1:10" x14ac:dyDescent="0.35">
      <c r="A30" s="538">
        <f t="shared" ref="A30:A35" si="1">A19</f>
        <v>0</v>
      </c>
      <c r="B30" s="602"/>
      <c r="C30" s="287"/>
      <c r="D30" s="287"/>
      <c r="E30" s="287"/>
      <c r="F30" s="287"/>
      <c r="G30" s="287"/>
      <c r="H30" s="666"/>
      <c r="I30" s="667"/>
      <c r="J30" s="305"/>
    </row>
    <row r="31" spans="1:10" x14ac:dyDescent="0.35">
      <c r="A31" s="538">
        <f t="shared" si="1"/>
        <v>0</v>
      </c>
      <c r="B31" s="602"/>
      <c r="C31" s="287"/>
      <c r="D31" s="287"/>
      <c r="E31" s="287"/>
      <c r="F31" s="287"/>
      <c r="G31" s="287"/>
      <c r="H31" s="666"/>
      <c r="I31" s="667"/>
      <c r="J31" s="305"/>
    </row>
    <row r="32" spans="1:10" x14ac:dyDescent="0.35">
      <c r="A32" s="538">
        <f t="shared" si="1"/>
        <v>0</v>
      </c>
      <c r="B32" s="602"/>
      <c r="C32" s="287"/>
      <c r="D32" s="287"/>
      <c r="E32" s="287"/>
      <c r="F32" s="287"/>
      <c r="G32" s="287"/>
      <c r="H32" s="666"/>
      <c r="I32" s="667"/>
      <c r="J32" s="305"/>
    </row>
    <row r="33" spans="1:10" x14ac:dyDescent="0.35">
      <c r="A33" s="538">
        <f t="shared" si="1"/>
        <v>0</v>
      </c>
      <c r="B33" s="602"/>
      <c r="C33" s="287"/>
      <c r="D33" s="287"/>
      <c r="E33" s="287"/>
      <c r="F33" s="287"/>
      <c r="G33" s="287"/>
      <c r="H33" s="666"/>
      <c r="I33" s="667"/>
      <c r="J33" s="305"/>
    </row>
    <row r="34" spans="1:10" x14ac:dyDescent="0.35">
      <c r="A34" s="538">
        <f t="shared" si="1"/>
        <v>0</v>
      </c>
      <c r="B34" s="602"/>
      <c r="C34" s="287"/>
      <c r="D34" s="287"/>
      <c r="E34" s="287"/>
      <c r="F34" s="287"/>
      <c r="G34" s="287"/>
      <c r="H34" s="666"/>
      <c r="I34" s="667"/>
      <c r="J34" s="305"/>
    </row>
    <row r="35" spans="1:10" x14ac:dyDescent="0.35">
      <c r="A35" s="538">
        <f t="shared" si="1"/>
        <v>0</v>
      </c>
      <c r="B35" s="602"/>
      <c r="C35" s="287"/>
      <c r="D35" s="287"/>
      <c r="E35" s="287"/>
      <c r="F35" s="287"/>
      <c r="G35" s="287"/>
      <c r="H35" s="666"/>
      <c r="I35" s="667"/>
      <c r="J35" s="305"/>
    </row>
    <row r="36" spans="1:10" x14ac:dyDescent="0.35">
      <c r="C36" s="43"/>
    </row>
    <row r="38" spans="1:10" x14ac:dyDescent="0.35">
      <c r="A38" s="636" t="s">
        <v>28</v>
      </c>
      <c r="B38" s="637"/>
      <c r="C38" s="637"/>
      <c r="D38" s="637"/>
      <c r="E38" s="637"/>
      <c r="F38" s="637"/>
      <c r="G38" s="637"/>
      <c r="H38" s="637"/>
      <c r="I38" s="638"/>
    </row>
    <row r="39" spans="1:10" ht="72" customHeight="1" x14ac:dyDescent="0.35">
      <c r="A39" s="631" t="s">
        <v>30</v>
      </c>
      <c r="B39" s="632"/>
      <c r="C39" s="38" t="s">
        <v>419</v>
      </c>
      <c r="D39" s="38" t="s">
        <v>763</v>
      </c>
      <c r="E39" s="611" t="s">
        <v>420</v>
      </c>
      <c r="F39" s="612"/>
      <c r="G39" s="612"/>
      <c r="H39" s="612"/>
      <c r="I39" s="613"/>
      <c r="J39" s="43"/>
    </row>
    <row r="40" spans="1:10" s="153" customFormat="1" x14ac:dyDescent="0.35">
      <c r="A40" s="528" t="str">
        <f t="shared" ref="A40:A47" si="2">A28</f>
        <v>Chaudière Vap.</v>
      </c>
      <c r="B40" s="663"/>
      <c r="C40" s="291">
        <v>8</v>
      </c>
      <c r="D40" s="290">
        <v>0.65</v>
      </c>
      <c r="E40" s="620" t="s">
        <v>436</v>
      </c>
      <c r="F40" s="621"/>
      <c r="G40" s="621"/>
      <c r="H40" s="621"/>
      <c r="I40" s="622"/>
    </row>
    <row r="41" spans="1:10" x14ac:dyDescent="0.35">
      <c r="A41" s="538">
        <f t="shared" si="2"/>
        <v>0</v>
      </c>
      <c r="B41" s="602"/>
      <c r="C41" s="294"/>
      <c r="D41" s="293"/>
      <c r="E41" s="614"/>
      <c r="F41" s="615"/>
      <c r="G41" s="615"/>
      <c r="H41" s="615"/>
      <c r="I41" s="616"/>
    </row>
    <row r="42" spans="1:10" x14ac:dyDescent="0.35">
      <c r="A42" s="538">
        <f t="shared" si="2"/>
        <v>0</v>
      </c>
      <c r="B42" s="602"/>
      <c r="C42" s="294"/>
      <c r="D42" s="293"/>
      <c r="E42" s="614"/>
      <c r="F42" s="615"/>
      <c r="G42" s="615"/>
      <c r="H42" s="615"/>
      <c r="I42" s="616"/>
    </row>
    <row r="43" spans="1:10" x14ac:dyDescent="0.35">
      <c r="A43" s="538">
        <f t="shared" si="2"/>
        <v>0</v>
      </c>
      <c r="B43" s="602"/>
      <c r="C43" s="294"/>
      <c r="D43" s="293"/>
      <c r="E43" s="614"/>
      <c r="F43" s="615"/>
      <c r="G43" s="615"/>
      <c r="H43" s="615"/>
      <c r="I43" s="616"/>
    </row>
    <row r="44" spans="1:10" x14ac:dyDescent="0.35">
      <c r="A44" s="538">
        <f t="shared" si="2"/>
        <v>0</v>
      </c>
      <c r="B44" s="602"/>
      <c r="C44" s="294"/>
      <c r="D44" s="293"/>
      <c r="E44" s="614"/>
      <c r="F44" s="615"/>
      <c r="G44" s="615"/>
      <c r="H44" s="615"/>
      <c r="I44" s="616"/>
    </row>
    <row r="45" spans="1:10" x14ac:dyDescent="0.35">
      <c r="A45" s="538">
        <f t="shared" si="2"/>
        <v>0</v>
      </c>
      <c r="B45" s="602"/>
      <c r="C45" s="294"/>
      <c r="D45" s="293"/>
      <c r="E45" s="614"/>
      <c r="F45" s="615"/>
      <c r="G45" s="615"/>
      <c r="H45" s="615"/>
      <c r="I45" s="616"/>
    </row>
    <row r="46" spans="1:10" x14ac:dyDescent="0.35">
      <c r="A46" s="538">
        <f t="shared" si="2"/>
        <v>0</v>
      </c>
      <c r="B46" s="602"/>
      <c r="C46" s="294"/>
      <c r="D46" s="293"/>
      <c r="E46" s="614"/>
      <c r="F46" s="615"/>
      <c r="G46" s="615"/>
      <c r="H46" s="615"/>
      <c r="I46" s="616"/>
    </row>
    <row r="47" spans="1:10" x14ac:dyDescent="0.35">
      <c r="A47" s="538">
        <f t="shared" si="2"/>
        <v>0</v>
      </c>
      <c r="B47" s="602"/>
      <c r="C47" s="294"/>
      <c r="D47" s="293"/>
      <c r="E47" s="614"/>
      <c r="F47" s="615"/>
      <c r="G47" s="615"/>
      <c r="H47" s="615"/>
      <c r="I47" s="616"/>
    </row>
    <row r="48" spans="1:10" x14ac:dyDescent="0.35">
      <c r="A48" s="66" t="s">
        <v>421</v>
      </c>
    </row>
    <row r="49" spans="1:10" x14ac:dyDescent="0.35">
      <c r="A49" s="64" t="s">
        <v>422</v>
      </c>
      <c r="F49" s="67"/>
      <c r="G49" s="68" t="s">
        <v>303</v>
      </c>
      <c r="H49" s="456"/>
      <c r="I49" s="456"/>
      <c r="J49" s="456"/>
    </row>
    <row r="50" spans="1:10" ht="14.5" customHeight="1" x14ac:dyDescent="0.35">
      <c r="H50" s="20" t="s">
        <v>437</v>
      </c>
    </row>
    <row r="51" spans="1:10" x14ac:dyDescent="0.35">
      <c r="A51" s="64" t="s">
        <v>423</v>
      </c>
      <c r="F51" s="67"/>
      <c r="G51" s="68" t="s">
        <v>303</v>
      </c>
      <c r="H51" s="456"/>
      <c r="I51" s="456"/>
      <c r="J51" s="456"/>
    </row>
    <row r="52" spans="1:10" ht="14.5" customHeight="1" x14ac:dyDescent="0.35">
      <c r="H52" s="20" t="s">
        <v>438</v>
      </c>
    </row>
    <row r="53" spans="1:10" ht="14.5" customHeight="1" x14ac:dyDescent="0.35">
      <c r="A53" s="453" t="s">
        <v>424</v>
      </c>
      <c r="B53" s="453"/>
      <c r="C53" s="453"/>
      <c r="D53" s="453"/>
      <c r="E53" s="453"/>
    </row>
    <row r="54" spans="1:10" x14ac:dyDescent="0.35">
      <c r="A54" s="453"/>
      <c r="B54" s="453"/>
      <c r="C54" s="453"/>
      <c r="D54" s="453"/>
      <c r="E54" s="453"/>
      <c r="F54" s="67"/>
      <c r="G54" s="68" t="s">
        <v>303</v>
      </c>
      <c r="H54" s="456"/>
      <c r="I54" s="456"/>
      <c r="J54" s="456"/>
    </row>
    <row r="55" spans="1:10" ht="14.5" customHeight="1" x14ac:dyDescent="0.35">
      <c r="H55" s="20" t="s">
        <v>439</v>
      </c>
    </row>
    <row r="56" spans="1:10" x14ac:dyDescent="0.35">
      <c r="A56" s="64" t="s">
        <v>425</v>
      </c>
      <c r="F56" s="67"/>
      <c r="G56" s="68" t="s">
        <v>303</v>
      </c>
      <c r="H56" s="456"/>
      <c r="I56" s="456"/>
      <c r="J56" s="456"/>
    </row>
    <row r="57" spans="1:10" ht="14.5" customHeight="1" thickBot="1" x14ac:dyDescent="0.4">
      <c r="H57" s="20" t="s">
        <v>440</v>
      </c>
    </row>
    <row r="58" spans="1:10" s="69" customFormat="1" ht="17" thickBot="1" x14ac:dyDescent="0.4">
      <c r="A58" s="69" t="s">
        <v>602</v>
      </c>
      <c r="C58" s="70">
        <f>SUM(I18:I24)</f>
        <v>0</v>
      </c>
      <c r="D58" s="69" t="s">
        <v>574</v>
      </c>
    </row>
    <row r="59" spans="1:10" x14ac:dyDescent="0.35">
      <c r="C59" s="43"/>
    </row>
    <row r="60" spans="1:10" x14ac:dyDescent="0.35">
      <c r="C60" s="43"/>
    </row>
    <row r="61" spans="1:10" x14ac:dyDescent="0.35">
      <c r="C61" s="43"/>
    </row>
    <row r="62" spans="1:10" x14ac:dyDescent="0.35">
      <c r="C62" s="43"/>
    </row>
    <row r="63" spans="1:10" x14ac:dyDescent="0.35">
      <c r="C63" s="43"/>
    </row>
    <row r="64" spans="1:10" x14ac:dyDescent="0.35">
      <c r="C64" s="43"/>
    </row>
    <row r="65" spans="3:3" x14ac:dyDescent="0.35">
      <c r="C65" s="43"/>
    </row>
    <row r="66" spans="3:3" x14ac:dyDescent="0.35">
      <c r="C66" s="43"/>
    </row>
    <row r="67" spans="3:3" x14ac:dyDescent="0.35">
      <c r="C67" s="43"/>
    </row>
  </sheetData>
  <sheetProtection algorithmName="SHA-512" hashValue="Vv3CICrz673Iesd58Hl3v+U71sF8JM4zEisLyuD/p6sdFbxK8PkbRkQZrsXxFaGJYsPyfnNGfBRLzUPK2lcmAg==" saltValue="PjwIfnGjT3xzMwl+A8bpPA==" spinCount="100000" sheet="1" objects="1" scenarios="1"/>
  <mergeCells count="65">
    <mergeCell ref="H56:J56"/>
    <mergeCell ref="A19:B19"/>
    <mergeCell ref="A20:B20"/>
    <mergeCell ref="A30:B30"/>
    <mergeCell ref="A31:B31"/>
    <mergeCell ref="A53:E54"/>
    <mergeCell ref="H49:J49"/>
    <mergeCell ref="H51:J51"/>
    <mergeCell ref="H54:J54"/>
    <mergeCell ref="A34:B34"/>
    <mergeCell ref="A35:B35"/>
    <mergeCell ref="A21:B21"/>
    <mergeCell ref="A22:B22"/>
    <mergeCell ref="A23:B23"/>
    <mergeCell ref="A24:B24"/>
    <mergeCell ref="E43:I43"/>
    <mergeCell ref="A43:B43"/>
    <mergeCell ref="A44:B44"/>
    <mergeCell ref="A47:B47"/>
    <mergeCell ref="A38:I38"/>
    <mergeCell ref="A45:B45"/>
    <mergeCell ref="A46:B46"/>
    <mergeCell ref="E45:I45"/>
    <mergeCell ref="E46:I46"/>
    <mergeCell ref="E47:I47"/>
    <mergeCell ref="E44:I44"/>
    <mergeCell ref="E39:I39"/>
    <mergeCell ref="E40:I40"/>
    <mergeCell ref="E41:I41"/>
    <mergeCell ref="E42:I42"/>
    <mergeCell ref="A39:B39"/>
    <mergeCell ref="A40:B40"/>
    <mergeCell ref="H35:I35"/>
    <mergeCell ref="A41:B41"/>
    <mergeCell ref="A42:B42"/>
    <mergeCell ref="A26:J26"/>
    <mergeCell ref="H27:I27"/>
    <mergeCell ref="A27:B27"/>
    <mergeCell ref="A28:B28"/>
    <mergeCell ref="A29:B29"/>
    <mergeCell ref="A32:B32"/>
    <mergeCell ref="A33:B33"/>
    <mergeCell ref="H28:I28"/>
    <mergeCell ref="H29:I29"/>
    <mergeCell ref="H30:I30"/>
    <mergeCell ref="H31:I31"/>
    <mergeCell ref="H32:I32"/>
    <mergeCell ref="H33:I33"/>
    <mergeCell ref="H34:I34"/>
    <mergeCell ref="A7:B7"/>
    <mergeCell ref="A10:B10"/>
    <mergeCell ref="A11:B11"/>
    <mergeCell ref="A12:B12"/>
    <mergeCell ref="A8:B8"/>
    <mergeCell ref="A9:B9"/>
    <mergeCell ref="A13:B13"/>
    <mergeCell ref="A15:I15"/>
    <mergeCell ref="A16:B16"/>
    <mergeCell ref="A17:B17"/>
    <mergeCell ref="A18:B18"/>
    <mergeCell ref="B1:J1"/>
    <mergeCell ref="A2:J2"/>
    <mergeCell ref="A4:G4"/>
    <mergeCell ref="A5:B5"/>
    <mergeCell ref="A6:B6"/>
  </mergeCells>
  <phoneticPr fontId="5" type="noConversion"/>
  <conditionalFormatting sqref="A26:A35">
    <cfRule type="cellIs" dxfId="2" priority="2" operator="equal">
      <formula>0</formula>
    </cfRule>
  </conditionalFormatting>
  <conditionalFormatting sqref="A38:A47">
    <cfRule type="cellIs" dxfId="1" priority="1" operator="equal">
      <formula>0</formula>
    </cfRule>
  </conditionalFormatting>
  <conditionalFormatting sqref="B3 A4:A13 B14 A15:A24 B25 B36:B37">
    <cfRule type="cellIs" dxfId="0" priority="5" operator="equal">
      <formula>0</formula>
    </cfRule>
  </conditionalFormatting>
  <dataValidations count="4">
    <dataValidation type="list" errorStyle="information" allowBlank="1" showInputMessage="1" showErrorMessage="1" errorTitle="Information" error="Cette source de fait pas partie de la pré-sélection." sqref="C25 C59:C67 B48:B52 C36 B55:B58" xr:uid="{EB8C0831-041E-452D-9B3C-12E734AB9258}">
      <formula1>"Réseau public de distibution (eau potable), Eau de surface, Eau souterraine, Eau de pluie"</formula1>
    </dataValidation>
    <dataValidation type="list" allowBlank="1" showInputMessage="1" showErrorMessage="1" sqref="C28" xr:uid="{2B992ED1-402A-4403-A5E7-7F65A63A305A}">
      <formula1>"Manuelle,Automatique,Asservie"</formula1>
    </dataValidation>
    <dataValidation type="list" allowBlank="1" showInputMessage="1" showErrorMessage="1" sqref="F49 F51 F56 F54" xr:uid="{49F5EE46-C728-412B-82F0-60E6BE21DE3B}">
      <formula1>"Oui, Non, Non applicable"</formula1>
    </dataValidation>
    <dataValidation type="list" errorStyle="information" allowBlank="1" showInputMessage="1" showErrorMessage="1" errorTitle="Information" error="Cette source de fait pas partie de la pré-sélection." sqref="C17" xr:uid="{70330CB2-9971-4DBC-9891-3DB50452F052}">
      <formula1>#REF!</formula1>
    </dataValidation>
  </dataValidations>
  <hyperlinks>
    <hyperlink ref="A1" location="Recommandations!A204" tooltip="Recommandations" display="Recommandations!A204" xr:uid="{3ED1DC1D-B1AB-481E-9688-5356E2F61E7B}"/>
  </hyperlinks>
  <pageMargins left="0.70866141732283472" right="0.70866141732283472" top="0.74803149606299213" bottom="0.74803149606299213" header="0.31496062992125984" footer="0.31496062992125984"/>
  <pageSetup paperSize="8" fitToHeight="0" orientation="landscape" r:id="rId1"/>
  <headerFooter>
    <oddFooter>&amp;LVersion 2025&amp;CStratégie de collecte des données – Audit de l’eau en entreprise_
Eaux de chauffage&amp;R&amp;P</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formation" error="Cette source de fait pas partie de la pré-sélection." xr:uid="{9F6AFBE8-2570-43C4-92DF-ABB8BFF0902D}">
          <x14:formula1>
            <xm:f>'10. Synthèse Conso'!$X$30:$X$35</xm:f>
          </x14:formula1>
          <xm:sqref>C18:D24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72D7-CB12-4948-900B-E785124210EB}">
  <sheetPr codeName="Sheet9">
    <pageSetUpPr fitToPage="1"/>
  </sheetPr>
  <dimension ref="A1:O43"/>
  <sheetViews>
    <sheetView showGridLines="0" zoomScaleNormal="100" zoomScaleSheetLayoutView="70" workbookViewId="0">
      <selection activeCell="F4" sqref="F4"/>
    </sheetView>
  </sheetViews>
  <sheetFormatPr baseColWidth="10" defaultColWidth="9.26953125" defaultRowHeight="18.5" x14ac:dyDescent="0.35"/>
  <cols>
    <col min="1" max="1" width="5.26953125" style="64" customWidth="1"/>
    <col min="2" max="2" width="8" style="64" customWidth="1"/>
    <col min="3" max="3" width="15.81640625" style="64" customWidth="1"/>
    <col min="4" max="4" width="7" style="64" customWidth="1"/>
    <col min="5" max="5" width="29.453125" style="320" customWidth="1"/>
    <col min="6" max="10" width="30.7265625" style="90" customWidth="1"/>
    <col min="11" max="15" width="32.54296875" style="90" customWidth="1"/>
    <col min="16" max="16" width="8.81640625" style="81" customWidth="1"/>
    <col min="17" max="20" width="8.7265625" style="81" customWidth="1"/>
    <col min="21" max="16384" width="9.26953125" style="81"/>
  </cols>
  <sheetData>
    <row r="1" spans="1:15" ht="23.5" x14ac:dyDescent="0.35">
      <c r="A1" s="63" t="e" vm="11">
        <v>#VALUE!</v>
      </c>
      <c r="B1" s="592" t="s">
        <v>171</v>
      </c>
      <c r="C1" s="592"/>
      <c r="D1" s="592"/>
      <c r="E1" s="592"/>
      <c r="F1" s="592"/>
      <c r="G1" s="592"/>
      <c r="H1" s="592"/>
      <c r="I1" s="592"/>
      <c r="J1" s="592"/>
      <c r="K1" s="592"/>
      <c r="L1" s="81"/>
      <c r="M1" s="81"/>
      <c r="N1" s="81"/>
      <c r="O1" s="81"/>
    </row>
    <row r="2" spans="1:15" s="82" customFormat="1" ht="40.5" customHeight="1" x14ac:dyDescent="0.35">
      <c r="A2" s="677" t="s">
        <v>773</v>
      </c>
      <c r="B2" s="677"/>
      <c r="C2" s="677"/>
      <c r="D2" s="677"/>
      <c r="E2" s="677"/>
      <c r="F2" s="677"/>
      <c r="G2" s="677"/>
      <c r="H2" s="677"/>
      <c r="I2" s="677"/>
      <c r="J2" s="677"/>
      <c r="K2" s="677"/>
    </row>
    <row r="3" spans="1:15" x14ac:dyDescent="0.35">
      <c r="C3" s="51"/>
      <c r="D3" s="52"/>
      <c r="E3" s="306"/>
      <c r="F3" s="52"/>
    </row>
    <row r="4" spans="1:15" ht="19" thickBot="1" x14ac:dyDescent="0.4">
      <c r="C4" s="69"/>
      <c r="E4" s="322" t="s">
        <v>490</v>
      </c>
      <c r="F4" s="323" t="s">
        <v>458</v>
      </c>
      <c r="G4" s="323" t="s">
        <v>462</v>
      </c>
      <c r="H4" s="323" t="s">
        <v>463</v>
      </c>
      <c r="I4" s="323" t="s">
        <v>464</v>
      </c>
      <c r="J4" s="323" t="s">
        <v>466</v>
      </c>
      <c r="K4" s="323" t="s">
        <v>465</v>
      </c>
      <c r="L4" s="323" t="s">
        <v>801</v>
      </c>
      <c r="M4" s="323" t="s">
        <v>802</v>
      </c>
      <c r="N4" s="323" t="s">
        <v>803</v>
      </c>
      <c r="O4" s="323" t="s">
        <v>804</v>
      </c>
    </row>
    <row r="5" spans="1:15" s="84" customFormat="1" ht="30.75" customHeight="1" thickBot="1" x14ac:dyDescent="0.4">
      <c r="A5" s="678" t="s">
        <v>494</v>
      </c>
      <c r="B5" s="684" t="s">
        <v>452</v>
      </c>
      <c r="C5" s="685"/>
      <c r="D5" s="686"/>
      <c r="E5" s="311" t="s">
        <v>491</v>
      </c>
      <c r="F5" s="312"/>
      <c r="G5" s="312"/>
      <c r="H5" s="312"/>
      <c r="I5" s="312"/>
      <c r="J5" s="312"/>
      <c r="K5" s="420"/>
      <c r="L5" s="422"/>
      <c r="M5" s="422"/>
      <c r="N5" s="422"/>
      <c r="O5" s="421"/>
    </row>
    <row r="6" spans="1:15" ht="29" x14ac:dyDescent="0.35">
      <c r="A6" s="679"/>
      <c r="B6" s="687" t="s">
        <v>442</v>
      </c>
      <c r="C6" s="688"/>
      <c r="D6" s="689"/>
      <c r="E6" s="324" t="s">
        <v>443</v>
      </c>
      <c r="F6" s="325"/>
      <c r="G6" s="325"/>
      <c r="H6" s="325"/>
      <c r="I6" s="325"/>
      <c r="J6" s="325"/>
      <c r="K6" s="325"/>
      <c r="L6" s="325"/>
      <c r="M6" s="325"/>
      <c r="N6" s="325"/>
      <c r="O6" s="325"/>
    </row>
    <row r="7" spans="1:15" ht="43.5" x14ac:dyDescent="0.35">
      <c r="A7" s="679"/>
      <c r="B7" s="674" t="s">
        <v>450</v>
      </c>
      <c r="C7" s="675"/>
      <c r="D7" s="676"/>
      <c r="E7" s="307" t="s">
        <v>492</v>
      </c>
      <c r="F7" s="308"/>
      <c r="G7" s="308"/>
      <c r="H7" s="308"/>
      <c r="I7" s="308"/>
      <c r="J7" s="308"/>
      <c r="K7" s="308"/>
      <c r="L7" s="308"/>
      <c r="M7" s="308"/>
      <c r="N7" s="308"/>
      <c r="O7" s="308"/>
    </row>
    <row r="8" spans="1:15" x14ac:dyDescent="0.35">
      <c r="A8" s="679"/>
      <c r="B8" s="674" t="s">
        <v>451</v>
      </c>
      <c r="C8" s="675"/>
      <c r="D8" s="676"/>
      <c r="E8" s="307" t="s">
        <v>445</v>
      </c>
      <c r="F8" s="308"/>
      <c r="G8" s="308"/>
      <c r="H8" s="308"/>
      <c r="I8" s="308"/>
      <c r="J8" s="308"/>
      <c r="K8" s="308"/>
      <c r="L8" s="308"/>
      <c r="M8" s="308"/>
      <c r="N8" s="308"/>
      <c r="O8" s="308"/>
    </row>
    <row r="9" spans="1:15" ht="29.5" thickBot="1" x14ac:dyDescent="0.4">
      <c r="A9" s="679"/>
      <c r="B9" s="691" t="s">
        <v>447</v>
      </c>
      <c r="C9" s="692"/>
      <c r="D9" s="693"/>
      <c r="E9" s="309" t="s">
        <v>493</v>
      </c>
      <c r="F9" s="310"/>
      <c r="G9" s="310"/>
      <c r="H9" s="310"/>
      <c r="I9" s="310"/>
      <c r="J9" s="310"/>
      <c r="K9" s="310"/>
      <c r="L9" s="310"/>
      <c r="M9" s="310"/>
      <c r="N9" s="310"/>
      <c r="O9" s="310"/>
    </row>
    <row r="10" spans="1:15" ht="30.75" customHeight="1" thickBot="1" x14ac:dyDescent="0.4">
      <c r="A10" s="680"/>
      <c r="B10" s="684" t="s">
        <v>456</v>
      </c>
      <c r="C10" s="685"/>
      <c r="D10" s="686"/>
      <c r="E10" s="311" t="s">
        <v>477</v>
      </c>
      <c r="F10" s="312"/>
      <c r="G10" s="312"/>
      <c r="H10" s="312"/>
      <c r="I10" s="312"/>
      <c r="J10" s="312"/>
      <c r="K10" s="312"/>
      <c r="L10" s="312"/>
      <c r="M10" s="312"/>
      <c r="N10" s="312"/>
      <c r="O10" s="326"/>
    </row>
    <row r="11" spans="1:15" s="54" customFormat="1" ht="14.5" x14ac:dyDescent="0.35">
      <c r="A11" s="53"/>
      <c r="B11" s="53"/>
      <c r="C11" s="53"/>
      <c r="D11" s="53"/>
      <c r="E11" s="53"/>
      <c r="F11" s="313"/>
      <c r="G11" s="313"/>
      <c r="H11" s="313"/>
      <c r="I11" s="313"/>
      <c r="J11" s="313"/>
      <c r="K11" s="313"/>
      <c r="L11" s="313"/>
      <c r="M11" s="313"/>
      <c r="N11" s="313"/>
      <c r="O11" s="313"/>
    </row>
    <row r="12" spans="1:15" x14ac:dyDescent="0.35">
      <c r="A12" s="678" t="s">
        <v>495</v>
      </c>
      <c r="B12" s="690" t="s">
        <v>444</v>
      </c>
      <c r="C12" s="690"/>
      <c r="D12" s="690"/>
      <c r="E12" s="307" t="s">
        <v>441</v>
      </c>
      <c r="F12" s="308"/>
      <c r="G12" s="308"/>
      <c r="H12" s="308"/>
      <c r="I12" s="308"/>
      <c r="J12" s="308"/>
      <c r="K12" s="308"/>
      <c r="L12" s="308"/>
      <c r="M12" s="308"/>
      <c r="N12" s="308"/>
      <c r="O12" s="308"/>
    </row>
    <row r="13" spans="1:15" x14ac:dyDescent="0.35">
      <c r="A13" s="679"/>
      <c r="B13" s="674" t="s">
        <v>457</v>
      </c>
      <c r="C13" s="675"/>
      <c r="D13" s="676"/>
      <c r="E13" s="307"/>
      <c r="F13" s="308"/>
      <c r="G13" s="308"/>
      <c r="H13" s="308"/>
      <c r="I13" s="308"/>
      <c r="J13" s="308"/>
      <c r="K13" s="308"/>
      <c r="L13" s="308"/>
      <c r="M13" s="308"/>
      <c r="N13" s="308"/>
      <c r="O13" s="308"/>
    </row>
    <row r="14" spans="1:15" ht="29.5" thickBot="1" x14ac:dyDescent="0.4">
      <c r="A14" s="679"/>
      <c r="B14" s="691" t="s">
        <v>453</v>
      </c>
      <c r="C14" s="692"/>
      <c r="D14" s="693"/>
      <c r="E14" s="309" t="s">
        <v>459</v>
      </c>
      <c r="F14" s="310"/>
      <c r="G14" s="310"/>
      <c r="H14" s="310"/>
      <c r="I14" s="310"/>
      <c r="J14" s="310"/>
      <c r="K14" s="310"/>
      <c r="L14" s="310"/>
      <c r="M14" s="310"/>
      <c r="N14" s="310"/>
      <c r="O14" s="310"/>
    </row>
    <row r="15" spans="1:15" ht="19" thickBot="1" x14ac:dyDescent="0.4">
      <c r="A15" s="680"/>
      <c r="B15" s="684" t="s">
        <v>502</v>
      </c>
      <c r="C15" s="685"/>
      <c r="D15" s="686"/>
      <c r="E15" s="311">
        <v>1700</v>
      </c>
      <c r="F15" s="312"/>
      <c r="G15" s="312"/>
      <c r="H15" s="312"/>
      <c r="I15" s="312"/>
      <c r="J15" s="312"/>
      <c r="K15" s="312"/>
      <c r="L15" s="312"/>
      <c r="M15" s="312"/>
      <c r="N15" s="312"/>
      <c r="O15" s="312"/>
    </row>
    <row r="16" spans="1:15" s="54" customFormat="1" ht="14.5" x14ac:dyDescent="0.35">
      <c r="A16" s="53"/>
      <c r="B16" s="53"/>
      <c r="C16" s="53"/>
      <c r="D16" s="53"/>
      <c r="E16" s="53"/>
      <c r="F16" s="53"/>
      <c r="G16" s="53"/>
      <c r="H16" s="53"/>
      <c r="I16" s="53"/>
      <c r="J16" s="53"/>
      <c r="K16" s="53"/>
      <c r="L16" s="53"/>
      <c r="M16" s="53"/>
      <c r="N16" s="53"/>
      <c r="O16" s="53"/>
    </row>
    <row r="17" spans="1:15" s="64" customFormat="1" ht="14.5" x14ac:dyDescent="0.35">
      <c r="A17" s="681" t="s">
        <v>496</v>
      </c>
      <c r="B17" s="690" t="s">
        <v>497</v>
      </c>
      <c r="C17" s="690"/>
      <c r="D17" s="690"/>
      <c r="E17" s="85" t="s">
        <v>497</v>
      </c>
      <c r="F17" s="85" t="s">
        <v>497</v>
      </c>
      <c r="G17" s="85" t="s">
        <v>497</v>
      </c>
      <c r="H17" s="85" t="s">
        <v>497</v>
      </c>
      <c r="I17" s="85" t="s">
        <v>497</v>
      </c>
      <c r="J17" s="85" t="s">
        <v>497</v>
      </c>
      <c r="K17" s="85" t="s">
        <v>497</v>
      </c>
      <c r="L17" s="85" t="s">
        <v>497</v>
      </c>
      <c r="M17" s="85" t="s">
        <v>497</v>
      </c>
      <c r="N17" s="85" t="s">
        <v>497</v>
      </c>
      <c r="O17" s="85" t="s">
        <v>497</v>
      </c>
    </row>
    <row r="18" spans="1:15" x14ac:dyDescent="0.35">
      <c r="A18" s="682"/>
      <c r="B18" s="674" t="s">
        <v>449</v>
      </c>
      <c r="C18" s="675"/>
      <c r="D18" s="676"/>
      <c r="E18" s="307" t="s">
        <v>503</v>
      </c>
      <c r="F18" s="314"/>
      <c r="G18" s="314"/>
      <c r="H18" s="314"/>
      <c r="I18" s="314"/>
      <c r="J18" s="314"/>
      <c r="K18" s="314"/>
      <c r="L18" s="314"/>
      <c r="M18" s="314"/>
      <c r="N18" s="314"/>
      <c r="O18" s="314"/>
    </row>
    <row r="19" spans="1:15" x14ac:dyDescent="0.35">
      <c r="A19" s="682"/>
      <c r="B19" s="674" t="s">
        <v>446</v>
      </c>
      <c r="C19" s="675"/>
      <c r="D19" s="676"/>
      <c r="E19" s="307" t="s">
        <v>460</v>
      </c>
      <c r="F19" s="314"/>
      <c r="G19" s="314"/>
      <c r="H19" s="314"/>
      <c r="I19" s="314"/>
      <c r="J19" s="314"/>
      <c r="K19" s="314"/>
      <c r="L19" s="314"/>
      <c r="M19" s="314"/>
      <c r="N19" s="314"/>
      <c r="O19" s="314"/>
    </row>
    <row r="20" spans="1:15" x14ac:dyDescent="0.35">
      <c r="A20" s="682"/>
      <c r="B20" s="674" t="s">
        <v>500</v>
      </c>
      <c r="C20" s="675"/>
      <c r="D20" s="676"/>
      <c r="E20" s="307">
        <v>0.7</v>
      </c>
      <c r="F20" s="314"/>
      <c r="G20" s="314"/>
      <c r="H20" s="314"/>
      <c r="I20" s="314"/>
      <c r="J20" s="314"/>
      <c r="K20" s="314"/>
      <c r="L20" s="314"/>
      <c r="M20" s="314"/>
      <c r="N20" s="314"/>
      <c r="O20" s="314"/>
    </row>
    <row r="21" spans="1:15" ht="29" x14ac:dyDescent="0.35">
      <c r="A21" s="682"/>
      <c r="B21" s="674" t="s">
        <v>454</v>
      </c>
      <c r="C21" s="675"/>
      <c r="D21" s="676"/>
      <c r="E21" s="315" t="s">
        <v>504</v>
      </c>
      <c r="F21" s="316"/>
      <c r="G21" s="316"/>
      <c r="H21" s="314"/>
      <c r="I21" s="314"/>
      <c r="J21" s="314"/>
      <c r="K21" s="314"/>
      <c r="L21" s="314"/>
      <c r="M21" s="314"/>
      <c r="N21" s="314"/>
      <c r="O21" s="314"/>
    </row>
    <row r="22" spans="1:15" x14ac:dyDescent="0.35">
      <c r="A22" s="682"/>
      <c r="B22" s="674" t="s">
        <v>499</v>
      </c>
      <c r="C22" s="675"/>
      <c r="D22" s="676"/>
      <c r="E22" s="307">
        <v>1456</v>
      </c>
      <c r="F22" s="314"/>
      <c r="G22" s="314"/>
      <c r="H22" s="317"/>
      <c r="I22" s="317"/>
      <c r="J22" s="317"/>
      <c r="K22" s="314"/>
      <c r="L22" s="314"/>
      <c r="M22" s="314"/>
      <c r="N22" s="314"/>
      <c r="O22" s="314"/>
    </row>
    <row r="23" spans="1:15" x14ac:dyDescent="0.35">
      <c r="A23" s="682"/>
      <c r="B23" s="674" t="s">
        <v>461</v>
      </c>
      <c r="C23" s="675"/>
      <c r="D23" s="676"/>
      <c r="E23" s="307">
        <v>0</v>
      </c>
      <c r="F23" s="314"/>
      <c r="G23" s="314"/>
      <c r="H23" s="317"/>
      <c r="I23" s="317"/>
      <c r="J23" s="317"/>
      <c r="K23" s="314"/>
      <c r="L23" s="314"/>
      <c r="M23" s="314"/>
      <c r="N23" s="314"/>
      <c r="O23" s="314"/>
    </row>
    <row r="24" spans="1:15" x14ac:dyDescent="0.35">
      <c r="A24" s="682"/>
      <c r="B24" s="674" t="s">
        <v>455</v>
      </c>
      <c r="C24" s="675"/>
      <c r="D24" s="676"/>
      <c r="E24" s="307" t="s">
        <v>510</v>
      </c>
      <c r="F24" s="314"/>
      <c r="G24" s="314"/>
      <c r="H24" s="317"/>
      <c r="I24" s="317"/>
      <c r="J24" s="317"/>
      <c r="K24" s="314"/>
      <c r="L24" s="314"/>
      <c r="M24" s="314"/>
      <c r="N24" s="314"/>
      <c r="O24" s="314"/>
    </row>
    <row r="25" spans="1:15" ht="29" x14ac:dyDescent="0.35">
      <c r="A25" s="682"/>
      <c r="B25" s="674" t="s">
        <v>448</v>
      </c>
      <c r="C25" s="675"/>
      <c r="D25" s="676"/>
      <c r="E25" s="307" t="s">
        <v>579</v>
      </c>
      <c r="F25" s="314"/>
      <c r="G25" s="314"/>
      <c r="H25" s="317"/>
      <c r="I25" s="317"/>
      <c r="J25" s="317"/>
      <c r="K25" s="314"/>
      <c r="L25" s="314"/>
      <c r="M25" s="314"/>
      <c r="N25" s="314"/>
      <c r="O25" s="314"/>
    </row>
    <row r="26" spans="1:15" s="64" customFormat="1" ht="14.5" x14ac:dyDescent="0.35">
      <c r="A26" s="682"/>
      <c r="B26" s="674" t="s">
        <v>498</v>
      </c>
      <c r="C26" s="675"/>
      <c r="D26" s="676"/>
      <c r="E26" s="87" t="s">
        <v>498</v>
      </c>
      <c r="F26" s="87" t="s">
        <v>498</v>
      </c>
      <c r="G26" s="87" t="s">
        <v>498</v>
      </c>
      <c r="H26" s="87" t="s">
        <v>498</v>
      </c>
      <c r="I26" s="87" t="s">
        <v>498</v>
      </c>
      <c r="J26" s="87" t="s">
        <v>498</v>
      </c>
      <c r="K26" s="85" t="s">
        <v>498</v>
      </c>
      <c r="L26" s="85" t="s">
        <v>498</v>
      </c>
      <c r="M26" s="85" t="s">
        <v>498</v>
      </c>
      <c r="N26" s="85" t="s">
        <v>498</v>
      </c>
      <c r="O26" s="85" t="s">
        <v>498</v>
      </c>
    </row>
    <row r="27" spans="1:15" ht="29" x14ac:dyDescent="0.35">
      <c r="A27" s="682"/>
      <c r="B27" s="674" t="s">
        <v>449</v>
      </c>
      <c r="C27" s="675"/>
      <c r="D27" s="676"/>
      <c r="E27" s="315" t="s">
        <v>505</v>
      </c>
      <c r="F27" s="314"/>
      <c r="G27" s="314"/>
      <c r="H27" s="314"/>
      <c r="I27" s="314"/>
      <c r="J27" s="314"/>
      <c r="K27" s="314"/>
      <c r="L27" s="314"/>
      <c r="M27" s="314"/>
      <c r="N27" s="314"/>
      <c r="O27" s="314"/>
    </row>
    <row r="28" spans="1:15" x14ac:dyDescent="0.35">
      <c r="A28" s="682"/>
      <c r="B28" s="674" t="s">
        <v>446</v>
      </c>
      <c r="C28" s="675"/>
      <c r="D28" s="676"/>
      <c r="E28" s="307" t="s">
        <v>460</v>
      </c>
      <c r="F28" s="314"/>
      <c r="G28" s="314"/>
      <c r="H28" s="314"/>
      <c r="I28" s="314"/>
      <c r="J28" s="314"/>
      <c r="K28" s="314"/>
      <c r="L28" s="314"/>
      <c r="M28" s="314"/>
      <c r="N28" s="314"/>
      <c r="O28" s="314"/>
    </row>
    <row r="29" spans="1:15" x14ac:dyDescent="0.35">
      <c r="A29" s="682"/>
      <c r="B29" s="674" t="s">
        <v>500</v>
      </c>
      <c r="C29" s="675"/>
      <c r="D29" s="676"/>
      <c r="E29" s="307">
        <v>0.05</v>
      </c>
      <c r="F29" s="314"/>
      <c r="G29" s="314"/>
      <c r="H29" s="314"/>
      <c r="I29" s="314"/>
      <c r="J29" s="314"/>
      <c r="K29" s="314"/>
      <c r="L29" s="314"/>
      <c r="M29" s="314"/>
      <c r="N29" s="314"/>
      <c r="O29" s="314"/>
    </row>
    <row r="30" spans="1:15" ht="29" x14ac:dyDescent="0.35">
      <c r="A30" s="682"/>
      <c r="B30" s="674" t="s">
        <v>454</v>
      </c>
      <c r="C30" s="675"/>
      <c r="D30" s="676"/>
      <c r="E30" s="307" t="s">
        <v>506</v>
      </c>
      <c r="F30" s="314"/>
      <c r="G30" s="314"/>
      <c r="H30" s="314"/>
      <c r="I30" s="314"/>
      <c r="J30" s="314"/>
      <c r="K30" s="314"/>
      <c r="L30" s="314"/>
      <c r="M30" s="314"/>
      <c r="N30" s="314"/>
      <c r="O30" s="314"/>
    </row>
    <row r="31" spans="1:15" x14ac:dyDescent="0.35">
      <c r="A31" s="682"/>
      <c r="B31" s="674" t="s">
        <v>499</v>
      </c>
      <c r="C31" s="675"/>
      <c r="D31" s="676"/>
      <c r="E31" s="318">
        <v>104</v>
      </c>
      <c r="F31" s="317"/>
      <c r="G31" s="317"/>
      <c r="H31" s="317"/>
      <c r="I31" s="317"/>
      <c r="J31" s="317"/>
      <c r="K31" s="314"/>
      <c r="L31" s="314"/>
      <c r="M31" s="314"/>
      <c r="N31" s="314"/>
      <c r="O31" s="314"/>
    </row>
    <row r="32" spans="1:15" x14ac:dyDescent="0.35">
      <c r="A32" s="682"/>
      <c r="B32" s="674" t="s">
        <v>461</v>
      </c>
      <c r="C32" s="675"/>
      <c r="D32" s="676"/>
      <c r="E32" s="318">
        <v>0</v>
      </c>
      <c r="F32" s="319"/>
      <c r="G32" s="317"/>
      <c r="H32" s="317"/>
      <c r="I32" s="317"/>
      <c r="J32" s="317"/>
      <c r="K32" s="314"/>
      <c r="L32" s="314"/>
      <c r="M32" s="314"/>
      <c r="N32" s="314"/>
      <c r="O32" s="314"/>
    </row>
    <row r="33" spans="1:15" x14ac:dyDescent="0.35">
      <c r="A33" s="682"/>
      <c r="B33" s="674" t="s">
        <v>455</v>
      </c>
      <c r="C33" s="675"/>
      <c r="D33" s="676"/>
      <c r="E33" s="318" t="s">
        <v>510</v>
      </c>
      <c r="F33" s="317"/>
      <c r="G33" s="317"/>
      <c r="H33" s="317"/>
      <c r="I33" s="317"/>
      <c r="J33" s="317"/>
      <c r="K33" s="314"/>
      <c r="L33" s="314"/>
      <c r="M33" s="314"/>
      <c r="N33" s="314"/>
      <c r="O33" s="314"/>
    </row>
    <row r="34" spans="1:15" x14ac:dyDescent="0.35">
      <c r="A34" s="682"/>
      <c r="B34" s="674" t="s">
        <v>448</v>
      </c>
      <c r="C34" s="675"/>
      <c r="D34" s="676"/>
      <c r="E34" s="318" t="s">
        <v>580</v>
      </c>
      <c r="F34" s="317"/>
      <c r="G34" s="317"/>
      <c r="H34" s="317"/>
      <c r="I34" s="317"/>
      <c r="J34" s="317"/>
      <c r="K34" s="314"/>
      <c r="L34" s="314"/>
      <c r="M34" s="314"/>
      <c r="N34" s="314"/>
      <c r="O34" s="314"/>
    </row>
    <row r="35" spans="1:15" s="64" customFormat="1" ht="14.5" x14ac:dyDescent="0.35">
      <c r="A35" s="682"/>
      <c r="B35" s="674" t="s">
        <v>501</v>
      </c>
      <c r="C35" s="675"/>
      <c r="D35" s="676"/>
      <c r="E35" s="87" t="s">
        <v>501</v>
      </c>
      <c r="F35" s="87" t="s">
        <v>501</v>
      </c>
      <c r="G35" s="87" t="s">
        <v>501</v>
      </c>
      <c r="H35" s="87" t="s">
        <v>501</v>
      </c>
      <c r="I35" s="87" t="s">
        <v>501</v>
      </c>
      <c r="J35" s="87" t="s">
        <v>501</v>
      </c>
      <c r="K35" s="85" t="s">
        <v>501</v>
      </c>
      <c r="L35" s="85" t="s">
        <v>501</v>
      </c>
      <c r="M35" s="85" t="s">
        <v>501</v>
      </c>
      <c r="N35" s="85" t="s">
        <v>501</v>
      </c>
      <c r="O35" s="85" t="s">
        <v>501</v>
      </c>
    </row>
    <row r="36" spans="1:15" x14ac:dyDescent="0.35">
      <c r="A36" s="682"/>
      <c r="B36" s="674" t="s">
        <v>449</v>
      </c>
      <c r="C36" s="675"/>
      <c r="D36" s="676"/>
      <c r="E36" s="315" t="s">
        <v>507</v>
      </c>
      <c r="F36" s="272"/>
      <c r="G36" s="272"/>
      <c r="H36" s="272"/>
      <c r="I36" s="272"/>
      <c r="J36" s="272"/>
      <c r="K36" s="272"/>
      <c r="L36" s="272"/>
      <c r="M36" s="272"/>
      <c r="N36" s="272"/>
      <c r="O36" s="272"/>
    </row>
    <row r="37" spans="1:15" x14ac:dyDescent="0.35">
      <c r="A37" s="682"/>
      <c r="B37" s="674" t="s">
        <v>446</v>
      </c>
      <c r="C37" s="675"/>
      <c r="D37" s="676"/>
      <c r="E37" s="307" t="s">
        <v>460</v>
      </c>
      <c r="F37" s="272"/>
      <c r="G37" s="272"/>
      <c r="H37" s="272"/>
      <c r="I37" s="272"/>
      <c r="J37" s="272"/>
      <c r="K37" s="272"/>
      <c r="L37" s="272"/>
      <c r="M37" s="272"/>
      <c r="N37" s="272"/>
      <c r="O37" s="272"/>
    </row>
    <row r="38" spans="1:15" x14ac:dyDescent="0.35">
      <c r="A38" s="682"/>
      <c r="B38" s="674" t="s">
        <v>500</v>
      </c>
      <c r="C38" s="675"/>
      <c r="D38" s="676"/>
      <c r="E38" s="307">
        <v>0.02</v>
      </c>
      <c r="F38" s="272"/>
      <c r="G38" s="272"/>
      <c r="H38" s="272"/>
      <c r="I38" s="272"/>
      <c r="J38" s="272"/>
      <c r="K38" s="272"/>
      <c r="L38" s="272"/>
      <c r="M38" s="272"/>
      <c r="N38" s="272"/>
      <c r="O38" s="272"/>
    </row>
    <row r="39" spans="1:15" ht="29" x14ac:dyDescent="0.35">
      <c r="A39" s="682"/>
      <c r="B39" s="674" t="s">
        <v>454</v>
      </c>
      <c r="C39" s="675"/>
      <c r="D39" s="676"/>
      <c r="E39" s="307" t="s">
        <v>508</v>
      </c>
      <c r="F39" s="272"/>
      <c r="G39" s="272"/>
      <c r="H39" s="272"/>
      <c r="I39" s="272"/>
      <c r="J39" s="272"/>
      <c r="K39" s="272"/>
      <c r="L39" s="272"/>
      <c r="M39" s="272"/>
      <c r="N39" s="272"/>
      <c r="O39" s="272"/>
    </row>
    <row r="40" spans="1:15" x14ac:dyDescent="0.35">
      <c r="A40" s="682"/>
      <c r="B40" s="674" t="s">
        <v>499</v>
      </c>
      <c r="C40" s="675"/>
      <c r="D40" s="676"/>
      <c r="E40" s="307">
        <v>42</v>
      </c>
      <c r="F40" s="272"/>
      <c r="G40" s="272"/>
      <c r="H40" s="272"/>
      <c r="I40" s="272"/>
      <c r="J40" s="272"/>
      <c r="K40" s="272"/>
      <c r="L40" s="272"/>
      <c r="M40" s="272"/>
      <c r="N40" s="272"/>
      <c r="O40" s="272"/>
    </row>
    <row r="41" spans="1:15" ht="29" x14ac:dyDescent="0.35">
      <c r="A41" s="682"/>
      <c r="B41" s="674" t="s">
        <v>461</v>
      </c>
      <c r="C41" s="675"/>
      <c r="D41" s="676"/>
      <c r="E41" s="315" t="s">
        <v>511</v>
      </c>
      <c r="F41" s="272"/>
      <c r="G41" s="272"/>
      <c r="H41" s="272"/>
      <c r="I41" s="272"/>
      <c r="J41" s="272"/>
      <c r="K41" s="272"/>
      <c r="L41" s="272"/>
      <c r="M41" s="272"/>
      <c r="N41" s="272"/>
      <c r="O41" s="272"/>
    </row>
    <row r="42" spans="1:15" x14ac:dyDescent="0.35">
      <c r="A42" s="682"/>
      <c r="B42" s="674" t="s">
        <v>455</v>
      </c>
      <c r="C42" s="675"/>
      <c r="D42" s="676"/>
      <c r="E42" s="307" t="s">
        <v>510</v>
      </c>
      <c r="F42" s="272"/>
      <c r="G42" s="272"/>
      <c r="H42" s="272"/>
      <c r="I42" s="272"/>
      <c r="J42" s="272"/>
      <c r="K42" s="272"/>
      <c r="L42" s="272"/>
      <c r="M42" s="272"/>
      <c r="N42" s="272"/>
      <c r="O42" s="272"/>
    </row>
    <row r="43" spans="1:15" ht="29" x14ac:dyDescent="0.35">
      <c r="A43" s="683"/>
      <c r="B43" s="674" t="s">
        <v>448</v>
      </c>
      <c r="C43" s="675"/>
      <c r="D43" s="676"/>
      <c r="E43" s="307" t="s">
        <v>509</v>
      </c>
      <c r="F43" s="218"/>
      <c r="G43" s="272"/>
      <c r="H43" s="272"/>
      <c r="I43" s="272"/>
      <c r="J43" s="272"/>
      <c r="K43" s="272"/>
      <c r="L43" s="272"/>
      <c r="M43" s="272"/>
      <c r="N43" s="272"/>
      <c r="O43" s="272"/>
    </row>
  </sheetData>
  <sheetProtection algorithmName="SHA-512" hashValue="69dBpzUS1MjcVTKXthm8Qc8LESsyfn1lLzwariSfHW1ZFWyGtsuDFZUR1ek9JJ/xkPf8BlFa+CMpj7MruuhHcQ==" saltValue="SZChL1RD0IwyOst+O+Tp8g==" spinCount="100000" sheet="1" objects="1" scenarios="1"/>
  <mergeCells count="42">
    <mergeCell ref="B15:D15"/>
    <mergeCell ref="B17:D17"/>
    <mergeCell ref="B18:D18"/>
    <mergeCell ref="B19:D19"/>
    <mergeCell ref="B9:D9"/>
    <mergeCell ref="B10:D10"/>
    <mergeCell ref="B12:D12"/>
    <mergeCell ref="B13:D13"/>
    <mergeCell ref="B14:D14"/>
    <mergeCell ref="B1:K1"/>
    <mergeCell ref="A2:K2"/>
    <mergeCell ref="B20:D20"/>
    <mergeCell ref="B21:D21"/>
    <mergeCell ref="B26:D26"/>
    <mergeCell ref="B22:D22"/>
    <mergeCell ref="B23:D23"/>
    <mergeCell ref="B24:D24"/>
    <mergeCell ref="B25:D25"/>
    <mergeCell ref="A5:A10"/>
    <mergeCell ref="A12:A15"/>
    <mergeCell ref="A17:A43"/>
    <mergeCell ref="B5:D5"/>
    <mergeCell ref="B6:D6"/>
    <mergeCell ref="B7:D7"/>
    <mergeCell ref="B8:D8"/>
    <mergeCell ref="B27:D27"/>
    <mergeCell ref="B28:D28"/>
    <mergeCell ref="B29:D29"/>
    <mergeCell ref="B30:D30"/>
    <mergeCell ref="B35:D35"/>
    <mergeCell ref="B41:D41"/>
    <mergeCell ref="B42:D42"/>
    <mergeCell ref="B43:D43"/>
    <mergeCell ref="B31:D31"/>
    <mergeCell ref="B32:D32"/>
    <mergeCell ref="B33:D33"/>
    <mergeCell ref="B34:D34"/>
    <mergeCell ref="B36:D36"/>
    <mergeCell ref="B37:D37"/>
    <mergeCell ref="B38:D38"/>
    <mergeCell ref="B39:D39"/>
    <mergeCell ref="B40:D40"/>
  </mergeCells>
  <phoneticPr fontId="5" type="noConversion"/>
  <dataValidations count="1">
    <dataValidation type="list" errorStyle="information" allowBlank="1" showInputMessage="1" showErrorMessage="1" errorTitle="Information" error="Cette source de fait pas partie de la pré-sélection." sqref="E10" xr:uid="{A2DDE7D3-F340-47D0-87DB-D84AE590121F}">
      <formula1>#REF!</formula1>
    </dataValidation>
  </dataValidations>
  <hyperlinks>
    <hyperlink ref="A1" location="Recommandations!A215" tooltip="Recommandations" display="Recommandations!A215" xr:uid="{A6B74783-D344-4BDA-93E1-5DD100EB2121}"/>
  </hyperlinks>
  <pageMargins left="0.70866141732283472" right="0.70866141732283472" top="0.74803149606299213" bottom="0.74803149606299213" header="0.31496062992125984" footer="0.31496062992125984"/>
  <pageSetup paperSize="8" scale="50" fitToHeight="0" orientation="landscape" r:id="rId1"/>
  <headerFooter>
    <oddFooter>&amp;LVerison 2025&amp;CStratégie de collecte des données – Audit de l’eau en entreprise_
Eaux procédés&amp;R&amp;P</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formation" error="Cette source de fait pas partie de la pré-sélection." xr:uid="{34C0E09B-08FE-451B-9FB1-93913F32BEB8}">
          <x14:formula1>
            <xm:f>'10. Synthèse Conso'!$X$30:$X$35</xm:f>
          </x14:formula1>
          <xm:sqref>F10:O10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0. Consignes</vt:lpstr>
      <vt:lpstr>1. Info générale</vt:lpstr>
      <vt:lpstr>2. Origines &amp; Conso.</vt:lpstr>
      <vt:lpstr>3. Usages domestiques</vt:lpstr>
      <vt:lpstr>4. Eau de service</vt:lpstr>
      <vt:lpstr>5. Arrosage et ext.</vt:lpstr>
      <vt:lpstr>6. Refroidissement</vt:lpstr>
      <vt:lpstr>7. Chauffage</vt:lpstr>
      <vt:lpstr>8. Procédés</vt:lpstr>
      <vt:lpstr>9.Traitement des eaux</vt:lpstr>
      <vt:lpstr>10. Synthèse Conso</vt:lpstr>
      <vt:lpstr>Check-list</vt:lpstr>
      <vt:lpstr>'0. Consignes'!Zone_d_impression</vt:lpstr>
      <vt:lpstr>'1. Info générale'!Zone_d_impression</vt:lpstr>
      <vt:lpstr>'10. Synthèse Conso'!Zone_d_impression</vt:lpstr>
      <vt:lpstr>'2. Origines &amp; Conso.'!Zone_d_impression</vt:lpstr>
      <vt:lpstr>'3. Usages domestiques'!Zone_d_impression</vt:lpstr>
      <vt:lpstr>'4. Eau de service'!Zone_d_impression</vt:lpstr>
      <vt:lpstr>'5. Arrosage et ext.'!Zone_d_impression</vt:lpstr>
      <vt:lpstr>'6. Refroidissement'!Zone_d_impression</vt:lpstr>
      <vt:lpstr>'7. Chauffage'!Zone_d_impression</vt:lpstr>
      <vt:lpstr>'8. Procédés'!Zone_d_impression</vt:lpstr>
      <vt:lpstr>'9.Traitement des eaux'!Zone_d_impression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LACROIX</dc:creator>
  <cp:lastModifiedBy>Nabila Adjaoud</cp:lastModifiedBy>
  <cp:lastPrinted>2025-10-22T08:10:51Z</cp:lastPrinted>
  <dcterms:created xsi:type="dcterms:W3CDTF">2025-02-19T14:11:24Z</dcterms:created>
  <dcterms:modified xsi:type="dcterms:W3CDTF">2025-11-03T14:48:00Z</dcterms:modified>
</cp:coreProperties>
</file>